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4036" windowHeight="12816" activeTab="0"/>
  </bookViews>
  <sheets>
    <sheet name="Ceník DPS" sheetId="1" r:id="rId1"/>
  </sheets>
  <definedNames>
    <definedName name="_xlnm.Print_Area" localSheetId="0">'Ceník DPS'!$A$1:$E$52</definedName>
    <definedName name="Z_52C674C1_0A8A_11D5_8CA3_004F490C1DAE_.wvu.PrintArea" localSheetId="0" hidden="1">'Ceník DPS'!$A$1:$E$52</definedName>
  </definedNames>
  <calcPr fullCalcOnLoad="1"/>
</workbook>
</file>

<file path=xl/sharedStrings.xml><?xml version="1.0" encoding="utf-8"?>
<sst xmlns="http://schemas.openxmlformats.org/spreadsheetml/2006/main" count="399" uniqueCount="198">
  <si>
    <t>cena za expres :</t>
  </si>
  <si>
    <t>Datum objednání :</t>
  </si>
  <si>
    <t>Datum dodání :</t>
  </si>
  <si>
    <t>milimetry :</t>
  </si>
  <si>
    <t>mils :</t>
  </si>
  <si>
    <t>cena bez DPH :</t>
  </si>
  <si>
    <t>částka DPH :</t>
  </si>
  <si>
    <t>celkem :</t>
  </si>
  <si>
    <t xml:space="preserve">celkem k platbě : </t>
  </si>
  <si>
    <t>Počet filmů :</t>
  </si>
  <si>
    <t>Dodací lhůta :</t>
  </si>
  <si>
    <t>Forma dodání :</t>
  </si>
  <si>
    <t>Výstupní kontrola :</t>
  </si>
  <si>
    <t>položka a sazba DPH :</t>
  </si>
  <si>
    <t>Zde odešlete : Vyplňujte POUZE ! žlutá pole a rozbalovací nabídky nadepsané modře. Pokud nevyplníte vše, dostanete chybné výsledky !!</t>
  </si>
  <si>
    <t>Výrobní podklady :</t>
  </si>
  <si>
    <t>Dodací list číslo :</t>
  </si>
  <si>
    <t>Číslo objednávky :</t>
  </si>
  <si>
    <t>Jméno zadavatele:</t>
  </si>
  <si>
    <t>Vyúčtování zakázky a dodací list :</t>
  </si>
  <si>
    <t>firmě :</t>
  </si>
  <si>
    <t>Převzal :</t>
  </si>
  <si>
    <t>Placeno :</t>
  </si>
  <si>
    <t>hotově / převodem</t>
  </si>
  <si>
    <t>cena  za přípravu dat :</t>
  </si>
  <si>
    <t>Stav doručení :</t>
  </si>
  <si>
    <t>Klikněte na odkaz zásilky, pokud je podporováno :</t>
  </si>
  <si>
    <t>Předal :</t>
  </si>
  <si>
    <t>Dne / částka :</t>
  </si>
  <si>
    <t>vrátit s vyúčtováním zakázky</t>
  </si>
  <si>
    <t>archivovat pro další výrobu</t>
  </si>
  <si>
    <t>k osobnímu odběru - 0 Kč</t>
  </si>
  <si>
    <t>Opakovaná výroba : 0 Kč</t>
  </si>
  <si>
    <t>Datum expedice :</t>
  </si>
  <si>
    <t>Předpoklad expedice :</t>
  </si>
  <si>
    <t>Pořadové číslo :</t>
  </si>
  <si>
    <t>lhůta</t>
  </si>
  <si>
    <t>cena</t>
  </si>
  <si>
    <t>dodání</t>
  </si>
  <si>
    <t>tloušťka</t>
  </si>
  <si>
    <t>kč/dm2</t>
  </si>
  <si>
    <t>Materiál [Kč/dm] :</t>
  </si>
  <si>
    <t>?</t>
  </si>
  <si>
    <t>lept</t>
  </si>
  <si>
    <t>laser</t>
  </si>
  <si>
    <t>Cenová skupina :</t>
  </si>
  <si>
    <t>filmy</t>
  </si>
  <si>
    <t>skupina</t>
  </si>
  <si>
    <t>Zpracování dat</t>
  </si>
  <si>
    <t>Doprava</t>
  </si>
  <si>
    <t>Přirážka za expres</t>
  </si>
  <si>
    <t>Sleva / přirážka</t>
  </si>
  <si>
    <t>Celkem</t>
  </si>
  <si>
    <t>Materiál</t>
  </si>
  <si>
    <t>Výroba motivu</t>
  </si>
  <si>
    <t>Černění</t>
  </si>
  <si>
    <t>Cena filmů</t>
  </si>
  <si>
    <t>Vlastní - dodaný zákazníkem</t>
  </si>
  <si>
    <t xml:space="preserve"> Tloušťka [um]:</t>
  </si>
  <si>
    <t>Mimořádná sleva [Kč] :</t>
  </si>
  <si>
    <t>Přirážka za práci [min]:</t>
  </si>
  <si>
    <t>Sleva / Přirážka [Kč] :</t>
  </si>
  <si>
    <t>Kontrola vyplnění údajů pro výpočet :</t>
  </si>
  <si>
    <t>Kontrola vyplnění ostatních údajů :</t>
  </si>
  <si>
    <t>chybí počet kusů</t>
  </si>
  <si>
    <t>chybí dodací lhůta</t>
  </si>
  <si>
    <t>chybí forma dodání</t>
  </si>
  <si>
    <t>chybí materiál šablony</t>
  </si>
  <si>
    <t>chybí rozměry šablony</t>
  </si>
  <si>
    <t>chybí technologie výroby</t>
  </si>
  <si>
    <t>chybí výrobní podklady</t>
  </si>
  <si>
    <t>chybí počet filmů</t>
  </si>
  <si>
    <t>chybná tloušťka šablony</t>
  </si>
  <si>
    <t>OK</t>
  </si>
  <si>
    <t>chybí název zákazníka</t>
  </si>
  <si>
    <t>chybí telefon zákazníka</t>
  </si>
  <si>
    <t>chybí datum objednání</t>
  </si>
  <si>
    <t>chybí pořadové číslo v zakázce</t>
  </si>
  <si>
    <t>chybí název planžety</t>
  </si>
  <si>
    <t>chybí informace - vrátit / archivovat podklady</t>
  </si>
  <si>
    <t>chybná e-mailová adresa zákazníka</t>
  </si>
  <si>
    <t>chybí jméno zadavatele</t>
  </si>
  <si>
    <t>chybí počet typů planžet v zakázce</t>
  </si>
  <si>
    <t>chybí číslo objednávky</t>
  </si>
  <si>
    <t>Poštovné</t>
  </si>
  <si>
    <t xml:space="preserve">příprava, dodání a expres :  </t>
  </si>
  <si>
    <t>mail o zpoždění</t>
  </si>
  <si>
    <t>stav e-mailu</t>
  </si>
  <si>
    <t>Výstupní kontrola:</t>
  </si>
  <si>
    <t>Expedice zakázky:</t>
  </si>
  <si>
    <t>ano</t>
  </si>
  <si>
    <t>ne</t>
  </si>
  <si>
    <t>Důvod slevy / přirážky :</t>
  </si>
  <si>
    <t>společná zakázka - 0 Kč</t>
  </si>
  <si>
    <t>fosforbronz</t>
  </si>
  <si>
    <t>alpaka</t>
  </si>
  <si>
    <t>nerez</t>
  </si>
  <si>
    <t>vlastní</t>
  </si>
  <si>
    <t>nic</t>
  </si>
  <si>
    <t xml:space="preserve"> Materiál výrobku : </t>
  </si>
  <si>
    <t>Plocha výrobku :</t>
  </si>
  <si>
    <t>název leptu:</t>
  </si>
  <si>
    <t>Alpaka (CuNi18Zn20)</t>
  </si>
  <si>
    <t>Fosforbronz (CuSN 6)</t>
  </si>
  <si>
    <t>Hliník (AlMg2Mn0,3)</t>
  </si>
  <si>
    <t>Měď (CuZn0,5)</t>
  </si>
  <si>
    <t>Mosaz (CuZn37)</t>
  </si>
  <si>
    <t>dodání 8 hod. :</t>
  </si>
  <si>
    <t>dodání 24 hod. :</t>
  </si>
  <si>
    <t>dodání 2 dny :</t>
  </si>
  <si>
    <t>dodání 5 dní :</t>
  </si>
  <si>
    <t>dodání 10 dní :</t>
  </si>
  <si>
    <t>dodání 15 dní :</t>
  </si>
  <si>
    <t>50 um</t>
  </si>
  <si>
    <t>75 um</t>
  </si>
  <si>
    <t>100 um</t>
  </si>
  <si>
    <t>125 um</t>
  </si>
  <si>
    <t>150 um</t>
  </si>
  <si>
    <t>175 um</t>
  </si>
  <si>
    <t>200 um</t>
  </si>
  <si>
    <t>250 um</t>
  </si>
  <si>
    <t>300 um</t>
  </si>
  <si>
    <t>400 um</t>
  </si>
  <si>
    <t>500 um</t>
  </si>
  <si>
    <t>600 um</t>
  </si>
  <si>
    <t>700 um</t>
  </si>
  <si>
    <t>800 um</t>
  </si>
  <si>
    <t>900 um</t>
  </si>
  <si>
    <t>2.0 mm</t>
  </si>
  <si>
    <t>2.5 mm</t>
  </si>
  <si>
    <t>3.0 mm</t>
  </si>
  <si>
    <t>1.5 mm</t>
  </si>
  <si>
    <t>1.0 mm</t>
  </si>
  <si>
    <t>25 um</t>
  </si>
  <si>
    <t>Nikl (Ni)</t>
  </si>
  <si>
    <t>elfo</t>
  </si>
  <si>
    <t>materiál leptu</t>
  </si>
  <si>
    <t>Nerez magnetická (X6Cr17) AISI 430</t>
  </si>
  <si>
    <t>Nerez nemagnetická (X5CrNi18-10) AISI 304</t>
  </si>
  <si>
    <t>Železo (Fe)</t>
  </si>
  <si>
    <t>TitanZinek (TiZn99)</t>
  </si>
  <si>
    <t>provizní sleva :</t>
  </si>
  <si>
    <t>Název výrobku :</t>
  </si>
  <si>
    <t>platnost ceníku od:</t>
  </si>
  <si>
    <t>Počet panelů :</t>
  </si>
  <si>
    <t>CAM 350 *.cam : 0 Kč</t>
  </si>
  <si>
    <t>Gerber 274 X *.gbr : 0 Kč</t>
  </si>
  <si>
    <t>Eagle Windows *.brd : 100 Kč</t>
  </si>
  <si>
    <t>Corel Draw  do v.13 *.cdr : 200 Kč</t>
  </si>
  <si>
    <t>Dodané klišé : 200 Kč</t>
  </si>
  <si>
    <t>HPGL a DXF *.plt, *.dfx : 200 Kč</t>
  </si>
  <si>
    <t>Postscript *.eps, Adobe illustrator *.ai : 200 Kč</t>
  </si>
  <si>
    <t>Formica *.pcb : 300 Kč</t>
  </si>
  <si>
    <t>Protel *.pcb : 300 Kč</t>
  </si>
  <si>
    <t>Gerber 274 D + D-kódová tabulka *.gbr : 400 Kč</t>
  </si>
  <si>
    <t>počet dodaných panelů :</t>
  </si>
  <si>
    <t>cena za 1 ks :</t>
  </si>
  <si>
    <t>Panelizace X x Y :</t>
  </si>
  <si>
    <t>Počet motivů         X x Y :</t>
  </si>
  <si>
    <t>Čisté rozměry panelu X x Y [mm]:</t>
  </si>
  <si>
    <t>Celkem v zakázce:</t>
  </si>
  <si>
    <t>E - maily zadavatele :</t>
  </si>
  <si>
    <t>Beryliový bronz (CuBe2)</t>
  </si>
  <si>
    <t>Pocínovaný železný plech (FeSn)</t>
  </si>
  <si>
    <t>Zinek (Zn)</t>
  </si>
  <si>
    <t>Ocel kalená C-stahl (1.1274)</t>
  </si>
  <si>
    <t>Ocel nekalená C-stahl (1.2738)</t>
  </si>
  <si>
    <t>Doručení PPL/pošta:</t>
  </si>
  <si>
    <t xml:space="preserve">planžeta 21 % : </t>
  </si>
  <si>
    <t xml:space="preserve">příprava,filmy,expres,doprava 21 % : </t>
  </si>
  <si>
    <t xml:space="preserve">mimořádná přirážka/sleva 21 % : </t>
  </si>
  <si>
    <t>poštovné 21 % :</t>
  </si>
  <si>
    <t xml:space="preserve">vlepení do sítotiskového rámu 21 % : </t>
  </si>
  <si>
    <t>Nerez nemagnetická pružinová (X5CrNi18-10) AISI 301</t>
  </si>
  <si>
    <t>1 film</t>
  </si>
  <si>
    <t>2 filmy</t>
  </si>
  <si>
    <t>3 filmy</t>
  </si>
  <si>
    <t>Kurz Eur :</t>
  </si>
  <si>
    <t>žádný film</t>
  </si>
  <si>
    <t>dodat v panelu</t>
  </si>
  <si>
    <t>oddělit na díly</t>
  </si>
  <si>
    <t>leptání</t>
  </si>
  <si>
    <t>electroforming</t>
  </si>
  <si>
    <t>Výrobní technologie a dělení panelu :</t>
  </si>
  <si>
    <t>Počet kusů :</t>
  </si>
  <si>
    <t>http://www.semach.cz</t>
  </si>
  <si>
    <t>svátky ve všední den</t>
  </si>
  <si>
    <t>poštou : balík do ruky 24 hodin - 150 Kč</t>
  </si>
  <si>
    <t>poštou : balík do ruky dobírka - 150 Kč</t>
  </si>
  <si>
    <t>poštou : Slovensko - 250 Kč</t>
  </si>
  <si>
    <t>PPL : balík 24 hodin - 140 Kč</t>
  </si>
  <si>
    <t>poštou : doporučený dopis - 100 Kč</t>
  </si>
  <si>
    <t>poštou : EMS expres - 250 Kč</t>
  </si>
  <si>
    <t>Toptrans : 350 Kč</t>
  </si>
  <si>
    <t>vlakem : kurýr - 0 Kč, už nelze</t>
  </si>
  <si>
    <t>vlakem : kurýr Slovensko - 0 Kč, už nelze</t>
  </si>
  <si>
    <t>PPL : dobírka do 24 hodin - 150 Kč</t>
  </si>
  <si>
    <t>Internet verze 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</si>
</sst>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#,##0\ &quot;Kč&quot;"/>
    <numFmt numFmtId="168" formatCode="0;[Red]0"/>
    <numFmt numFmtId="169" formatCode="#,##0.00\ &quot;Kč&quot;"/>
    <numFmt numFmtId="170" formatCode="#,##0.0"/>
    <numFmt numFmtId="171" formatCode="0.0000"/>
    <numFmt numFmtId="172" formatCode="d/m/yy\ h:mm"/>
    <numFmt numFmtId="173" formatCode="#,##0.0000\ _K_č"/>
    <numFmt numFmtId="174" formatCode="#,##0.0000\ &quot;Kč&quot;"/>
    <numFmt numFmtId="175" formatCode="#,##0.00\ [$€-1]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4">
    <font>
      <sz val="10"/>
      <name val="Arial CE"/>
      <family val="0"/>
    </font>
    <font>
      <b/>
      <sz val="12"/>
      <color indexed="16"/>
      <name val="Arial CE"/>
      <family val="2"/>
    </font>
    <font>
      <i/>
      <sz val="8"/>
      <name val="Arial CE"/>
      <family val="2"/>
    </font>
    <font>
      <sz val="10"/>
      <color indexed="16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9"/>
      <color indexed="16"/>
      <name val="Arial CE"/>
      <family val="2"/>
    </font>
    <font>
      <sz val="12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1"/>
      <color indexed="57"/>
      <name val="Arial CE"/>
      <family val="2"/>
    </font>
    <font>
      <b/>
      <sz val="12"/>
      <color indexed="8"/>
      <name val="Arial CE"/>
      <family val="2"/>
    </font>
    <font>
      <i/>
      <sz val="8"/>
      <color indexed="23"/>
      <name val="Arial CE"/>
      <family val="2"/>
    </font>
    <font>
      <b/>
      <sz val="14"/>
      <color indexed="16"/>
      <name val="Arial CE"/>
      <family val="2"/>
    </font>
    <font>
      <b/>
      <sz val="8"/>
      <color indexed="9"/>
      <name val="Arial CE"/>
      <family val="2"/>
    </font>
    <font>
      <b/>
      <sz val="10"/>
      <color indexed="60"/>
      <name val="Arial CE"/>
      <family val="2"/>
    </font>
    <font>
      <i/>
      <sz val="9"/>
      <color indexed="16"/>
      <name val="Arial CE"/>
      <family val="2"/>
    </font>
    <font>
      <b/>
      <i/>
      <sz val="10"/>
      <name val="Arial CE"/>
      <family val="2"/>
    </font>
    <font>
      <b/>
      <sz val="10"/>
      <color indexed="16"/>
      <name val="Arial CE"/>
      <family val="2"/>
    </font>
    <font>
      <i/>
      <sz val="8"/>
      <color indexed="12"/>
      <name val="Arial CE"/>
      <family val="2"/>
    </font>
    <font>
      <i/>
      <sz val="12"/>
      <color indexed="12"/>
      <name val="Arial CE"/>
      <family val="2"/>
    </font>
    <font>
      <b/>
      <sz val="9"/>
      <name val="Arial CE"/>
      <family val="2"/>
    </font>
    <font>
      <sz val="14"/>
      <color indexed="10"/>
      <name val="Arial CE"/>
      <family val="2"/>
    </font>
    <font>
      <i/>
      <sz val="10"/>
      <color indexed="55"/>
      <name val="Arial CE"/>
      <family val="2"/>
    </font>
    <font>
      <sz val="10"/>
      <color indexed="57"/>
      <name val="Arial CE"/>
      <family val="2"/>
    </font>
    <font>
      <b/>
      <sz val="9"/>
      <color indexed="57"/>
      <name val="Arial CE"/>
      <family val="2"/>
    </font>
    <font>
      <sz val="10"/>
      <color indexed="60"/>
      <name val="Arial CE"/>
      <family val="2"/>
    </font>
    <font>
      <b/>
      <sz val="10"/>
      <color indexed="9"/>
      <name val="Arial CE"/>
      <family val="2"/>
    </font>
    <font>
      <i/>
      <sz val="10"/>
      <color indexed="11"/>
      <name val="Arial CE"/>
      <family val="2"/>
    </font>
    <font>
      <sz val="10"/>
      <color indexed="47"/>
      <name val="Arial CE"/>
      <family val="2"/>
    </font>
    <font>
      <sz val="8"/>
      <color indexed="57"/>
      <name val="Arial CE"/>
      <family val="2"/>
    </font>
    <font>
      <i/>
      <sz val="9"/>
      <color indexed="8"/>
      <name val="Arial CE"/>
      <family val="2"/>
    </font>
    <font>
      <sz val="9"/>
      <name val="Arial CE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0"/>
      <name val="Arial CE"/>
      <family val="0"/>
    </font>
    <font>
      <sz val="10"/>
      <color theme="0" tint="-0.24997000396251678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dashDot"/>
      <right style="dashDot"/>
      <top style="dashDot"/>
      <bottom style="dash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DotDot"/>
      <right style="dashDotDot"/>
      <top>
        <color indexed="63"/>
      </top>
      <bottom style="dashDotDot"/>
    </border>
    <border>
      <left style="thin"/>
      <right style="thin"/>
      <top style="mediumDashDot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 style="mediumDashDot"/>
      <right style="thin"/>
      <top style="thin"/>
      <bottom>
        <color indexed="63"/>
      </bottom>
    </border>
    <border>
      <left style="thin"/>
      <right style="mediumDashDot"/>
      <top style="thin"/>
      <bottom>
        <color indexed="63"/>
      </bottom>
    </border>
    <border>
      <left style="mediumDashDot"/>
      <right style="dashDot"/>
      <top style="dashDot"/>
      <bottom style="dashDot"/>
    </border>
    <border>
      <left style="dashDot"/>
      <right style="mediumDashDot"/>
      <top style="dashDot"/>
      <bottom style="dashDot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DashDot"/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DashDot"/>
      <top>
        <color indexed="63"/>
      </top>
      <bottom style="dashDotDot"/>
    </border>
    <border>
      <left style="mediumDashDot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 style="thin"/>
    </border>
    <border>
      <left style="dashDotDot"/>
      <right style="dashDot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thin"/>
      <right style="hair"/>
      <top style="mediumDashDot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DotDot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 style="thin"/>
    </border>
    <border>
      <left>
        <color indexed="63"/>
      </left>
      <right style="mediumDashDot"/>
      <top style="mediumDashDot"/>
      <bottom style="thin"/>
    </border>
    <border>
      <left style="mediumDashDot"/>
      <right>
        <color indexed="63"/>
      </right>
      <top>
        <color indexed="63"/>
      </top>
      <bottom style="dashDotDot"/>
    </border>
    <border>
      <left style="mediumDash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Dot"/>
      <top style="thin"/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thin"/>
      <right style="mediumDashDotDot"/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10" xfId="36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4" fontId="3" fillId="34" borderId="0" xfId="0" applyNumberFormat="1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hidden="1"/>
    </xf>
    <xf numFmtId="0" fontId="28" fillId="0" borderId="11" xfId="0" applyFont="1" applyBorder="1" applyAlignment="1">
      <alignment horizontal="center" vertical="center"/>
    </xf>
    <xf numFmtId="169" fontId="31" fillId="34" borderId="0" xfId="0" applyNumberFormat="1" applyFont="1" applyFill="1" applyBorder="1" applyAlignment="1" applyProtection="1">
      <alignment horizontal="left" vertical="center"/>
      <protection hidden="1"/>
    </xf>
    <xf numFmtId="49" fontId="17" fillId="34" borderId="0" xfId="0" applyNumberFormat="1" applyFont="1" applyFill="1" applyBorder="1" applyAlignment="1" applyProtection="1">
      <alignment horizontal="center" vertical="center"/>
      <protection hidden="1"/>
    </xf>
    <xf numFmtId="166" fontId="20" fillId="36" borderId="12" xfId="0" applyNumberFormat="1" applyFont="1" applyFill="1" applyBorder="1" applyAlignment="1" applyProtection="1">
      <alignment horizontal="center" vertical="center"/>
      <protection/>
    </xf>
    <xf numFmtId="166" fontId="20" fillId="36" borderId="13" xfId="0" applyNumberFormat="1" applyFont="1" applyFill="1" applyBorder="1" applyAlignment="1" applyProtection="1">
      <alignment horizontal="center" vertical="center"/>
      <protection/>
    </xf>
    <xf numFmtId="166" fontId="20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49" fontId="21" fillId="36" borderId="14" xfId="36" applyNumberFormat="1" applyFont="1" applyFill="1" applyBorder="1" applyAlignment="1" applyProtection="1">
      <alignment horizontal="center" vertical="center"/>
      <protection/>
    </xf>
    <xf numFmtId="166" fontId="33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29" fillId="0" borderId="0" xfId="0" applyNumberFormat="1" applyFont="1" applyBorder="1" applyAlignment="1">
      <alignment horizontal="left"/>
    </xf>
    <xf numFmtId="0" fontId="7" fillId="37" borderId="15" xfId="0" applyFont="1" applyFill="1" applyBorder="1" applyAlignment="1">
      <alignment horizontal="center"/>
    </xf>
    <xf numFmtId="1" fontId="23" fillId="0" borderId="16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37" borderId="19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29" fillId="0" borderId="21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center"/>
      <protection hidden="1"/>
    </xf>
    <xf numFmtId="174" fontId="35" fillId="0" borderId="21" xfId="0" applyNumberFormat="1" applyFont="1" applyFill="1" applyBorder="1" applyAlignment="1">
      <alignment horizontal="right"/>
    </xf>
    <xf numFmtId="3" fontId="35" fillId="0" borderId="22" xfId="0" applyNumberFormat="1" applyFont="1" applyFill="1" applyBorder="1" applyAlignment="1">
      <alignment horizontal="center"/>
    </xf>
    <xf numFmtId="174" fontId="35" fillId="0" borderId="0" xfId="0" applyNumberFormat="1" applyFont="1" applyFill="1" applyBorder="1" applyAlignment="1" applyProtection="1">
      <alignment horizontal="right"/>
      <protection hidden="1"/>
    </xf>
    <xf numFmtId="3" fontId="35" fillId="0" borderId="16" xfId="0" applyNumberFormat="1" applyFont="1" applyFill="1" applyBorder="1" applyAlignment="1">
      <alignment horizontal="center"/>
    </xf>
    <xf numFmtId="3" fontId="35" fillId="0" borderId="16" xfId="0" applyNumberFormat="1" applyFont="1" applyFill="1" applyBorder="1" applyAlignment="1" applyProtection="1">
      <alignment horizontal="center"/>
      <protection hidden="1"/>
    </xf>
    <xf numFmtId="174" fontId="35" fillId="0" borderId="18" xfId="0" applyNumberFormat="1" applyFont="1" applyFill="1" applyBorder="1" applyAlignment="1" applyProtection="1">
      <alignment horizontal="right"/>
      <protection hidden="1"/>
    </xf>
    <xf numFmtId="3" fontId="35" fillId="0" borderId="17" xfId="0" applyNumberFormat="1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>
      <alignment horizontal="center"/>
    </xf>
    <xf numFmtId="1" fontId="20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36" fillId="0" borderId="23" xfId="0" applyNumberFormat="1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 horizontal="center"/>
    </xf>
    <xf numFmtId="3" fontId="36" fillId="0" borderId="25" xfId="0" applyNumberFormat="1" applyFont="1" applyFill="1" applyBorder="1" applyAlignment="1">
      <alignment horizontal="center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3" fontId="0" fillId="37" borderId="23" xfId="0" applyNumberFormat="1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>
      <alignment horizontal="center"/>
    </xf>
    <xf numFmtId="1" fontId="20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/>
    </xf>
    <xf numFmtId="3" fontId="30" fillId="37" borderId="27" xfId="0" applyNumberFormat="1" applyFont="1" applyFill="1" applyBorder="1" applyAlignment="1" applyProtection="1">
      <alignment horizontal="center"/>
      <protection locked="0"/>
    </xf>
    <xf numFmtId="0" fontId="0" fillId="38" borderId="28" xfId="0" applyFont="1" applyFill="1" applyBorder="1" applyAlignment="1">
      <alignment horizontal="center"/>
    </xf>
    <xf numFmtId="2" fontId="36" fillId="0" borderId="29" xfId="0" applyNumberFormat="1" applyFont="1" applyFill="1" applyBorder="1" applyAlignment="1" applyProtection="1">
      <alignment horizontal="center"/>
      <protection hidden="1"/>
    </xf>
    <xf numFmtId="0" fontId="4" fillId="38" borderId="28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8" fillId="35" borderId="31" xfId="0" applyFont="1" applyFill="1" applyBorder="1" applyAlignment="1">
      <alignment horizontal="right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7" fillId="0" borderId="34" xfId="36" applyFont="1" applyBorder="1" applyAlignment="1" applyProtection="1">
      <alignment horizontal="center"/>
      <protection/>
    </xf>
    <xf numFmtId="0" fontId="7" fillId="0" borderId="35" xfId="0" applyNumberFormat="1" applyFont="1" applyBorder="1" applyAlignment="1">
      <alignment horizontal="center"/>
    </xf>
    <xf numFmtId="0" fontId="9" fillId="34" borderId="30" xfId="0" applyFont="1" applyFill="1" applyBorder="1" applyAlignment="1" applyProtection="1">
      <alignment horizontal="right" vertical="center"/>
      <protection hidden="1"/>
    </xf>
    <xf numFmtId="3" fontId="18" fillId="34" borderId="16" xfId="0" applyNumberFormat="1" applyFont="1" applyFill="1" applyBorder="1" applyAlignment="1" applyProtection="1">
      <alignment horizontal="center"/>
      <protection hidden="1"/>
    </xf>
    <xf numFmtId="0" fontId="2" fillId="34" borderId="30" xfId="0" applyFont="1" applyFill="1" applyBorder="1" applyAlignment="1" applyProtection="1">
      <alignment horizontal="right" vertical="center"/>
      <protection hidden="1"/>
    </xf>
    <xf numFmtId="167" fontId="12" fillId="34" borderId="16" xfId="0" applyNumberFormat="1" applyFont="1" applyFill="1" applyBorder="1" applyAlignment="1" applyProtection="1">
      <alignment horizontal="center" vertical="center"/>
      <protection hidden="1"/>
    </xf>
    <xf numFmtId="0" fontId="0" fillId="35" borderId="36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 horizontal="right"/>
      <protection hidden="1"/>
    </xf>
    <xf numFmtId="0" fontId="13" fillId="34" borderId="18" xfId="0" applyFont="1" applyFill="1" applyBorder="1" applyAlignment="1" applyProtection="1">
      <alignment horizontal="right"/>
      <protection hidden="1"/>
    </xf>
    <xf numFmtId="167" fontId="1" fillId="34" borderId="18" xfId="0" applyNumberFormat="1" applyFont="1" applyFill="1" applyBorder="1" applyAlignment="1" applyProtection="1">
      <alignment horizontal="center"/>
      <protection hidden="1"/>
    </xf>
    <xf numFmtId="167" fontId="14" fillId="34" borderId="18" xfId="0" applyNumberFormat="1" applyFont="1" applyFill="1" applyBorder="1" applyAlignment="1" applyProtection="1">
      <alignment horizontal="center"/>
      <protection hidden="1"/>
    </xf>
    <xf numFmtId="167" fontId="1" fillId="34" borderId="17" xfId="0" applyNumberFormat="1" applyFont="1" applyFill="1" applyBorder="1" applyAlignment="1" applyProtection="1">
      <alignment horizontal="center"/>
      <protection hidden="1"/>
    </xf>
    <xf numFmtId="0" fontId="36" fillId="0" borderId="38" xfId="0" applyFont="1" applyFill="1" applyBorder="1" applyAlignment="1" applyProtection="1">
      <alignment horizontal="center"/>
      <protection hidden="1"/>
    </xf>
    <xf numFmtId="9" fontId="0" fillId="0" borderId="39" xfId="0" applyNumberFormat="1" applyFont="1" applyFill="1" applyBorder="1" applyAlignment="1">
      <alignment horizontal="center"/>
    </xf>
    <xf numFmtId="0" fontId="36" fillId="0" borderId="40" xfId="0" applyFont="1" applyFill="1" applyBorder="1" applyAlignment="1" applyProtection="1">
      <alignment horizontal="center" vertical="center"/>
      <protection locked="0"/>
    </xf>
    <xf numFmtId="169" fontId="3" fillId="34" borderId="16" xfId="0" applyNumberFormat="1" applyFont="1" applyFill="1" applyBorder="1" applyAlignment="1" applyProtection="1">
      <alignment horizontal="center"/>
      <protection hidden="1"/>
    </xf>
    <xf numFmtId="4" fontId="3" fillId="34" borderId="41" xfId="0" applyNumberFormat="1" applyFont="1" applyFill="1" applyBorder="1" applyAlignment="1" applyProtection="1">
      <alignment horizontal="center"/>
      <protection hidden="1"/>
    </xf>
    <xf numFmtId="169" fontId="3" fillId="34" borderId="42" xfId="0" applyNumberFormat="1" applyFont="1" applyFill="1" applyBorder="1" applyAlignment="1" applyProtection="1">
      <alignment horizontal="center"/>
      <protection hidden="1"/>
    </xf>
    <xf numFmtId="4" fontId="3" fillId="34" borderId="43" xfId="0" applyNumberFormat="1" applyFont="1" applyFill="1" applyBorder="1" applyAlignment="1" applyProtection="1">
      <alignment horizontal="center"/>
      <protection hidden="1"/>
    </xf>
    <xf numFmtId="169" fontId="3" fillId="34" borderId="44" xfId="0" applyNumberFormat="1" applyFont="1" applyFill="1" applyBorder="1" applyAlignment="1" applyProtection="1">
      <alignment horizontal="center"/>
      <protection hidden="1"/>
    </xf>
    <xf numFmtId="2" fontId="3" fillId="34" borderId="41" xfId="0" applyNumberFormat="1" applyFont="1" applyFill="1" applyBorder="1" applyAlignment="1" applyProtection="1">
      <alignment horizontal="center"/>
      <protection hidden="1"/>
    </xf>
    <xf numFmtId="2" fontId="38" fillId="34" borderId="43" xfId="0" applyNumberFormat="1" applyFont="1" applyFill="1" applyBorder="1" applyAlignment="1">
      <alignment horizontal="center" vertical="center"/>
    </xf>
    <xf numFmtId="175" fontId="3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0" fontId="5" fillId="34" borderId="0" xfId="0" applyFont="1" applyFill="1" applyBorder="1" applyAlignment="1">
      <alignment/>
    </xf>
    <xf numFmtId="0" fontId="0" fillId="38" borderId="10" xfId="0" applyFont="1" applyFill="1" applyBorder="1" applyAlignment="1" applyProtection="1">
      <alignment horizontal="center"/>
      <protection hidden="1"/>
    </xf>
    <xf numFmtId="0" fontId="0" fillId="33" borderId="28" xfId="0" applyFont="1" applyFill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166" fontId="0" fillId="37" borderId="29" xfId="0" applyNumberFormat="1" applyFont="1" applyFill="1" applyBorder="1" applyAlignment="1" applyProtection="1">
      <alignment horizontal="center" vertical="center"/>
      <protection locked="0"/>
    </xf>
    <xf numFmtId="166" fontId="0" fillId="0" borderId="23" xfId="0" applyNumberFormat="1" applyFont="1" applyFill="1" applyBorder="1" applyAlignment="1">
      <alignment horizontal="center" vertical="center" wrapText="1"/>
    </xf>
    <xf numFmtId="1" fontId="0" fillId="37" borderId="45" xfId="0" applyNumberFormat="1" applyFont="1" applyFill="1" applyBorder="1" applyAlignment="1" applyProtection="1">
      <alignment horizontal="center" vertical="center"/>
      <protection locked="0"/>
    </xf>
    <xf numFmtId="1" fontId="0" fillId="37" borderId="46" xfId="0" applyNumberFormat="1" applyFont="1" applyFill="1" applyBorder="1" applyAlignment="1" applyProtection="1">
      <alignment horizontal="center" vertical="center"/>
      <protection locked="0"/>
    </xf>
    <xf numFmtId="0" fontId="5" fillId="34" borderId="47" xfId="36" applyFont="1" applyFill="1" applyBorder="1" applyAlignment="1" applyProtection="1">
      <alignment horizontal="right"/>
      <protection hidden="1"/>
    </xf>
    <xf numFmtId="0" fontId="5" fillId="34" borderId="48" xfId="0" applyFont="1" applyFill="1" applyBorder="1" applyAlignment="1">
      <alignment horizontal="right"/>
    </xf>
    <xf numFmtId="0" fontId="5" fillId="34" borderId="30" xfId="0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/>
    </xf>
    <xf numFmtId="0" fontId="29" fillId="0" borderId="36" xfId="0" applyFont="1" applyFill="1" applyBorder="1" applyAlignment="1" applyProtection="1">
      <alignment horizontal="center" vertical="center"/>
      <protection hidden="1"/>
    </xf>
    <xf numFmtId="0" fontId="0" fillId="35" borderId="30" xfId="0" applyFont="1" applyFill="1" applyBorder="1" applyAlignment="1">
      <alignment horizontal="left"/>
    </xf>
    <xf numFmtId="0" fontId="29" fillId="0" borderId="16" xfId="0" applyFont="1" applyFill="1" applyBorder="1" applyAlignment="1" applyProtection="1">
      <alignment horizontal="center" vertical="center"/>
      <protection hidden="1"/>
    </xf>
    <xf numFmtId="0" fontId="0" fillId="35" borderId="30" xfId="0" applyFont="1" applyFill="1" applyBorder="1" applyAlignment="1" applyProtection="1">
      <alignment horizontal="left"/>
      <protection hidden="1"/>
    </xf>
    <xf numFmtId="167" fontId="0" fillId="0" borderId="37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0" fontId="5" fillId="34" borderId="30" xfId="0" applyFont="1" applyFill="1" applyBorder="1" applyAlignment="1" applyProtection="1">
      <alignment horizontal="left"/>
      <protection locked="0"/>
    </xf>
    <xf numFmtId="0" fontId="5" fillId="34" borderId="20" xfId="0" applyFont="1" applyFill="1" applyBorder="1" applyAlignment="1" applyProtection="1">
      <alignment horizontal="left"/>
      <protection locked="0"/>
    </xf>
    <xf numFmtId="3" fontId="5" fillId="34" borderId="10" xfId="0" applyNumberFormat="1" applyFont="1" applyFill="1" applyBorder="1" applyAlignment="1" applyProtection="1">
      <alignment horizontal="center"/>
      <protection hidden="1"/>
    </xf>
    <xf numFmtId="0" fontId="42" fillId="0" borderId="49" xfId="0" applyFont="1" applyFill="1" applyBorder="1" applyAlignment="1">
      <alignment/>
    </xf>
    <xf numFmtId="0" fontId="36" fillId="0" borderId="3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0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3" fontId="0" fillId="34" borderId="0" xfId="0" applyNumberFormat="1" applyFont="1" applyFill="1" applyBorder="1" applyAlignment="1" applyProtection="1">
      <alignment horizontal="center"/>
      <protection hidden="1"/>
    </xf>
    <xf numFmtId="0" fontId="0" fillId="34" borderId="30" xfId="0" applyFont="1" applyFill="1" applyBorder="1" applyAlignment="1" applyProtection="1">
      <alignment horizontal="center"/>
      <protection hidden="1"/>
    </xf>
    <xf numFmtId="4" fontId="7" fillId="37" borderId="30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7" fillId="37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horizontal="center"/>
    </xf>
    <xf numFmtId="9" fontId="8" fillId="0" borderId="16" xfId="0" applyNumberFormat="1" applyFont="1" applyFill="1" applyBorder="1" applyAlignment="1" applyProtection="1">
      <alignment horizontal="center"/>
      <protection hidden="1"/>
    </xf>
    <xf numFmtId="0" fontId="40" fillId="0" borderId="16" xfId="0" applyFont="1" applyFill="1" applyBorder="1" applyAlignment="1" applyProtection="1">
      <alignment horizontal="center"/>
      <protection hidden="1"/>
    </xf>
    <xf numFmtId="10" fontId="40" fillId="0" borderId="16" xfId="0" applyNumberFormat="1" applyFont="1" applyFill="1" applyBorder="1" applyAlignment="1" applyProtection="1">
      <alignment horizontal="center"/>
      <protection hidden="1"/>
    </xf>
    <xf numFmtId="168" fontId="40" fillId="0" borderId="16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49" fontId="27" fillId="0" borderId="52" xfId="0" applyNumberFormat="1" applyFont="1" applyFill="1" applyBorder="1" applyAlignment="1" applyProtection="1">
      <alignment horizontal="center"/>
      <protection locked="0"/>
    </xf>
    <xf numFmtId="166" fontId="10" fillId="0" borderId="53" xfId="0" applyNumberFormat="1" applyFont="1" applyBorder="1" applyAlignment="1">
      <alignment horizontal="center" vertical="center"/>
    </xf>
    <xf numFmtId="0" fontId="0" fillId="38" borderId="54" xfId="0" applyFont="1" applyFill="1" applyBorder="1" applyAlignment="1" applyProtection="1">
      <alignment horizontal="center"/>
      <protection hidden="1"/>
    </xf>
    <xf numFmtId="168" fontId="5" fillId="34" borderId="55" xfId="0" applyNumberFormat="1" applyFont="1" applyFill="1" applyBorder="1" applyAlignment="1" applyProtection="1">
      <alignment horizontal="right"/>
      <protection locked="0"/>
    </xf>
    <xf numFmtId="167" fontId="5" fillId="34" borderId="55" xfId="0" applyNumberFormat="1" applyFont="1" applyFill="1" applyBorder="1" applyAlignment="1" applyProtection="1">
      <alignment horizontal="right"/>
      <protection locked="0"/>
    </xf>
    <xf numFmtId="3" fontId="8" fillId="37" borderId="56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0" fontId="5" fillId="34" borderId="55" xfId="0" applyFont="1" applyFill="1" applyBorder="1" applyAlignment="1">
      <alignment horizontal="right" vertical="top"/>
    </xf>
    <xf numFmtId="0" fontId="5" fillId="34" borderId="55" xfId="0" applyFont="1" applyFill="1" applyBorder="1" applyAlignment="1">
      <alignment horizontal="center" vertical="top"/>
    </xf>
    <xf numFmtId="0" fontId="0" fillId="37" borderId="0" xfId="0" applyFill="1" applyBorder="1" applyAlignment="1">
      <alignment horizontal="center"/>
    </xf>
    <xf numFmtId="0" fontId="0" fillId="38" borderId="55" xfId="0" applyFont="1" applyFill="1" applyBorder="1" applyAlignment="1" applyProtection="1">
      <alignment horizontal="center"/>
      <protection hidden="1"/>
    </xf>
    <xf numFmtId="0" fontId="19" fillId="34" borderId="2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/>
    </xf>
    <xf numFmtId="169" fontId="11" fillId="0" borderId="16" xfId="0" applyNumberFormat="1" applyFont="1" applyBorder="1" applyAlignment="1">
      <alignment horizontal="center" vertical="center"/>
    </xf>
    <xf numFmtId="0" fontId="43" fillId="0" borderId="57" xfId="36" applyFont="1" applyFill="1" applyBorder="1" applyAlignment="1" applyProtection="1">
      <alignment horizontal="center"/>
      <protection hidden="1"/>
    </xf>
    <xf numFmtId="0" fontId="19" fillId="34" borderId="0" xfId="0" applyFont="1" applyFill="1" applyAlignment="1">
      <alignment/>
    </xf>
    <xf numFmtId="0" fontId="19" fillId="0" borderId="0" xfId="0" applyFont="1" applyAlignment="1">
      <alignment/>
    </xf>
    <xf numFmtId="49" fontId="7" fillId="37" borderId="15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 applyProtection="1">
      <alignment horizontal="center"/>
      <protection hidden="1"/>
    </xf>
    <xf numFmtId="0" fontId="82" fillId="34" borderId="0" xfId="0" applyFont="1" applyFill="1" applyBorder="1" applyAlignment="1">
      <alignment horizontal="left"/>
    </xf>
    <xf numFmtId="0" fontId="82" fillId="34" borderId="0" xfId="0" applyFont="1" applyFill="1" applyBorder="1" applyAlignment="1">
      <alignment/>
    </xf>
    <xf numFmtId="0" fontId="82" fillId="34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34" borderId="0" xfId="0" applyNumberFormat="1" applyFont="1" applyFill="1" applyBorder="1" applyAlignment="1" applyProtection="1">
      <alignment horizontal="left"/>
      <protection hidden="1"/>
    </xf>
    <xf numFmtId="0" fontId="82" fillId="34" borderId="0" xfId="0" applyFont="1" applyFill="1" applyAlignment="1">
      <alignment horizontal="center"/>
    </xf>
    <xf numFmtId="0" fontId="82" fillId="34" borderId="0" xfId="0" applyFont="1" applyFill="1" applyBorder="1" applyAlignment="1">
      <alignment horizontal="center"/>
    </xf>
    <xf numFmtId="0" fontId="82" fillId="34" borderId="0" xfId="0" applyFont="1" applyFill="1" applyBorder="1" applyAlignment="1" applyProtection="1">
      <alignment horizontal="left"/>
      <protection hidden="1"/>
    </xf>
    <xf numFmtId="0" fontId="82" fillId="0" borderId="0" xfId="0" applyFont="1" applyAlignment="1">
      <alignment/>
    </xf>
    <xf numFmtId="1" fontId="82" fillId="34" borderId="0" xfId="0" applyNumberFormat="1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0" fontId="83" fillId="0" borderId="0" xfId="0" applyFont="1" applyAlignment="1">
      <alignment/>
    </xf>
    <xf numFmtId="169" fontId="82" fillId="34" borderId="0" xfId="0" applyNumberFormat="1" applyFont="1" applyFill="1" applyBorder="1" applyAlignment="1" applyProtection="1">
      <alignment horizontal="left"/>
      <protection hidden="1"/>
    </xf>
    <xf numFmtId="0" fontId="82" fillId="34" borderId="0" xfId="0" applyNumberFormat="1" applyFont="1" applyFill="1" applyBorder="1" applyAlignment="1" applyProtection="1">
      <alignment horizontal="left" vertical="center"/>
      <protection hidden="1"/>
    </xf>
    <xf numFmtId="14" fontId="82" fillId="0" borderId="0" xfId="0" applyNumberFormat="1" applyFont="1" applyAlignment="1">
      <alignment/>
    </xf>
    <xf numFmtId="171" fontId="82" fillId="34" borderId="0" xfId="0" applyNumberFormat="1" applyFont="1" applyFill="1" applyBorder="1" applyAlignment="1" applyProtection="1">
      <alignment horizontal="left"/>
      <protection hidden="1"/>
    </xf>
    <xf numFmtId="0" fontId="82" fillId="34" borderId="0" xfId="0" applyFont="1" applyFill="1" applyAlignment="1">
      <alignment horizontal="left"/>
    </xf>
    <xf numFmtId="0" fontId="82" fillId="34" borderId="0" xfId="0" applyNumberFormat="1" applyFont="1" applyFill="1" applyBorder="1" applyAlignment="1" applyProtection="1">
      <alignment horizontal="center"/>
      <protection hidden="1"/>
    </xf>
    <xf numFmtId="1" fontId="82" fillId="34" borderId="0" xfId="0" applyNumberFormat="1" applyFont="1" applyFill="1" applyBorder="1" applyAlignment="1" applyProtection="1">
      <alignment horizontal="left"/>
      <protection hidden="1"/>
    </xf>
    <xf numFmtId="168" fontId="82" fillId="34" borderId="0" xfId="0" applyNumberFormat="1" applyFont="1" applyFill="1" applyBorder="1" applyAlignment="1" applyProtection="1">
      <alignment horizontal="left"/>
      <protection hidden="1"/>
    </xf>
    <xf numFmtId="167" fontId="82" fillId="34" borderId="0" xfId="0" applyNumberFormat="1" applyFont="1" applyFill="1" applyBorder="1" applyAlignment="1" applyProtection="1">
      <alignment horizontal="left"/>
      <protection hidden="1"/>
    </xf>
    <xf numFmtId="2" fontId="82" fillId="34" borderId="0" xfId="0" applyNumberFormat="1" applyFont="1" applyFill="1" applyBorder="1" applyAlignment="1" applyProtection="1">
      <alignment horizontal="left"/>
      <protection hidden="1"/>
    </xf>
    <xf numFmtId="0" fontId="82" fillId="0" borderId="0" xfId="0" applyFont="1" applyFill="1" applyBorder="1" applyAlignment="1" applyProtection="1">
      <alignment horizontal="left"/>
      <protection hidden="1"/>
    </xf>
    <xf numFmtId="0" fontId="82" fillId="0" borderId="0" xfId="0" applyNumberFormat="1" applyFont="1" applyFill="1" applyBorder="1" applyAlignment="1" applyProtection="1">
      <alignment horizontal="left"/>
      <protection hidden="1"/>
    </xf>
    <xf numFmtId="0" fontId="82" fillId="0" borderId="0" xfId="0" applyFont="1" applyFill="1" applyBorder="1" applyAlignment="1" applyProtection="1">
      <alignment horizontal="center"/>
      <protection hidden="1" locked="0"/>
    </xf>
    <xf numFmtId="0" fontId="82" fillId="0" borderId="0" xfId="0" applyNumberFormat="1" applyFont="1" applyFill="1" applyBorder="1" applyAlignment="1" applyProtection="1">
      <alignment horizontal="center"/>
      <protection hidden="1" locked="0"/>
    </xf>
    <xf numFmtId="0" fontId="82" fillId="0" borderId="0" xfId="0" applyNumberFormat="1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2" fontId="34" fillId="0" borderId="21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169" fontId="9" fillId="34" borderId="0" xfId="0" applyNumberFormat="1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horizontal="right" vertical="center"/>
      <protection hidden="1"/>
    </xf>
    <xf numFmtId="49" fontId="7" fillId="35" borderId="31" xfId="0" applyNumberFormat="1" applyFont="1" applyFill="1" applyBorder="1" applyAlignment="1">
      <alignment horizontal="left"/>
    </xf>
    <xf numFmtId="49" fontId="7" fillId="35" borderId="59" xfId="0" applyNumberFormat="1" applyFont="1" applyFill="1" applyBorder="1" applyAlignment="1">
      <alignment horizontal="left"/>
    </xf>
    <xf numFmtId="0" fontId="9" fillId="34" borderId="0" xfId="0" applyFont="1" applyFill="1" applyBorder="1" applyAlignment="1" applyProtection="1">
      <alignment horizontal="right"/>
      <protection hidden="1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34" borderId="60" xfId="0" applyFont="1" applyFill="1" applyBorder="1" applyAlignment="1" applyProtection="1">
      <alignment horizontal="right"/>
      <protection hidden="1"/>
    </xf>
    <xf numFmtId="0" fontId="13" fillId="34" borderId="43" xfId="0" applyFont="1" applyFill="1" applyBorder="1" applyAlignment="1" applyProtection="1">
      <alignment horizontal="right"/>
      <protection hidden="1"/>
    </xf>
    <xf numFmtId="0" fontId="13" fillId="34" borderId="3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right"/>
      <protection hidden="1"/>
    </xf>
    <xf numFmtId="0" fontId="13" fillId="0" borderId="61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0" fillId="35" borderId="28" xfId="0" applyFont="1" applyFill="1" applyBorder="1" applyAlignment="1" applyProtection="1">
      <alignment horizontal="right"/>
      <protection hidden="1"/>
    </xf>
    <xf numFmtId="0" fontId="0" fillId="35" borderId="10" xfId="0" applyFont="1" applyFill="1" applyBorder="1" applyAlignment="1" applyProtection="1">
      <alignment horizontal="right"/>
      <protection hidden="1"/>
    </xf>
    <xf numFmtId="0" fontId="37" fillId="36" borderId="62" xfId="0" applyFont="1" applyFill="1" applyBorder="1" applyAlignment="1" applyProtection="1">
      <alignment horizontal="center" vertical="center" wrapText="1"/>
      <protection/>
    </xf>
    <xf numFmtId="0" fontId="37" fillId="36" borderId="63" xfId="0" applyFont="1" applyFill="1" applyBorder="1" applyAlignment="1" applyProtection="1">
      <alignment horizontal="center" vertical="center" wrapText="1"/>
      <protection/>
    </xf>
    <xf numFmtId="49" fontId="32" fillId="0" borderId="21" xfId="36" applyNumberFormat="1" applyFont="1" applyFill="1" applyBorder="1" applyAlignment="1" applyProtection="1">
      <alignment horizontal="center" vertical="center" wrapText="1"/>
      <protection hidden="1"/>
    </xf>
    <xf numFmtId="49" fontId="32" fillId="0" borderId="22" xfId="36" applyNumberFormat="1" applyFont="1" applyFill="1" applyBorder="1" applyAlignment="1" applyProtection="1">
      <alignment horizontal="center" vertical="center" wrapText="1"/>
      <protection hidden="1"/>
    </xf>
    <xf numFmtId="49" fontId="32" fillId="0" borderId="0" xfId="36" applyNumberFormat="1" applyFont="1" applyFill="1" applyBorder="1" applyAlignment="1" applyProtection="1">
      <alignment horizontal="center" vertical="center" wrapText="1"/>
      <protection hidden="1"/>
    </xf>
    <xf numFmtId="49" fontId="32" fillId="0" borderId="16" xfId="36" applyNumberFormat="1" applyFont="1" applyFill="1" applyBorder="1" applyAlignment="1" applyProtection="1">
      <alignment horizontal="center" vertical="center" wrapText="1"/>
      <protection hidden="1"/>
    </xf>
    <xf numFmtId="49" fontId="32" fillId="0" borderId="18" xfId="36" applyNumberFormat="1" applyFont="1" applyFill="1" applyBorder="1" applyAlignment="1" applyProtection="1">
      <alignment horizontal="center" vertical="center" wrapText="1"/>
      <protection hidden="1"/>
    </xf>
    <xf numFmtId="49" fontId="32" fillId="0" borderId="17" xfId="36" applyNumberFormat="1" applyFont="1" applyFill="1" applyBorder="1" applyAlignment="1" applyProtection="1">
      <alignment horizontal="center" vertical="center" wrapText="1"/>
      <protection hidden="1"/>
    </xf>
    <xf numFmtId="0" fontId="6" fillId="39" borderId="64" xfId="0" applyFont="1" applyFill="1" applyBorder="1" applyAlignment="1" applyProtection="1">
      <alignment horizontal="center"/>
      <protection hidden="1"/>
    </xf>
    <xf numFmtId="0" fontId="6" fillId="39" borderId="65" xfId="0" applyFont="1" applyFill="1" applyBorder="1" applyAlignment="1" applyProtection="1">
      <alignment horizontal="center"/>
      <protection hidden="1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11" fillId="36" borderId="62" xfId="0" applyFont="1" applyFill="1" applyBorder="1" applyAlignment="1" applyProtection="1">
      <alignment horizontal="center" vertical="center" wrapText="1"/>
      <protection/>
    </xf>
    <xf numFmtId="0" fontId="11" fillId="36" borderId="66" xfId="0" applyFont="1" applyFill="1" applyBorder="1" applyAlignment="1" applyProtection="1">
      <alignment horizontal="center" vertical="center" wrapText="1"/>
      <protection/>
    </xf>
    <xf numFmtId="0" fontId="25" fillId="0" borderId="10" xfId="36" applyFont="1" applyFill="1" applyBorder="1" applyAlignment="1" applyProtection="1">
      <alignment horizontal="center" vertical="center"/>
      <protection/>
    </xf>
    <xf numFmtId="0" fontId="25" fillId="0" borderId="12" xfId="36" applyFont="1" applyFill="1" applyBorder="1" applyAlignment="1" applyProtection="1">
      <alignment horizontal="center" vertical="center"/>
      <protection/>
    </xf>
    <xf numFmtId="0" fontId="25" fillId="0" borderId="0" xfId="36" applyFont="1" applyFill="1" applyBorder="1" applyAlignment="1" applyProtection="1">
      <alignment horizontal="center" vertical="center"/>
      <protection/>
    </xf>
    <xf numFmtId="0" fontId="25" fillId="0" borderId="13" xfId="36" applyFont="1" applyFill="1" applyBorder="1" applyAlignment="1" applyProtection="1">
      <alignment horizontal="center" vertical="center"/>
      <protection/>
    </xf>
    <xf numFmtId="0" fontId="11" fillId="36" borderId="63" xfId="0" applyFont="1" applyFill="1" applyBorder="1" applyAlignment="1" applyProtection="1">
      <alignment horizontal="center" vertical="center" wrapText="1"/>
      <protection/>
    </xf>
    <xf numFmtId="0" fontId="11" fillId="36" borderId="67" xfId="0" applyFont="1" applyFill="1" applyBorder="1" applyAlignment="1" applyProtection="1">
      <alignment horizontal="center" vertical="center" wrapText="1"/>
      <protection/>
    </xf>
    <xf numFmtId="0" fontId="11" fillId="36" borderId="68" xfId="0" applyFont="1" applyFill="1" applyBorder="1" applyAlignment="1" applyProtection="1">
      <alignment horizontal="center" vertical="center" wrapText="1"/>
      <protection/>
    </xf>
    <xf numFmtId="0" fontId="15" fillId="36" borderId="67" xfId="36" applyFill="1" applyBorder="1" applyAlignment="1" applyProtection="1">
      <alignment horizontal="center" vertical="center" wrapText="1"/>
      <protection/>
    </xf>
    <xf numFmtId="0" fontId="11" fillId="36" borderId="69" xfId="0" applyFont="1" applyFill="1" applyBorder="1" applyAlignment="1" applyProtection="1">
      <alignment horizontal="center" vertical="center" wrapText="1"/>
      <protection/>
    </xf>
    <xf numFmtId="0" fontId="22" fillId="36" borderId="62" xfId="0" applyFont="1" applyFill="1" applyBorder="1" applyAlignment="1" applyProtection="1">
      <alignment horizontal="center" vertical="center"/>
      <protection/>
    </xf>
    <xf numFmtId="0" fontId="22" fillId="36" borderId="63" xfId="0" applyFont="1" applyFill="1" applyBorder="1" applyAlignment="1" applyProtection="1">
      <alignment horizontal="center" vertical="center"/>
      <protection/>
    </xf>
    <xf numFmtId="49" fontId="7" fillId="35" borderId="58" xfId="0" applyNumberFormat="1" applyFont="1" applyFill="1" applyBorder="1" applyAlignment="1" applyProtection="1">
      <alignment horizontal="center"/>
      <protection locked="0"/>
    </xf>
    <xf numFmtId="49" fontId="7" fillId="35" borderId="31" xfId="0" applyNumberFormat="1" applyFont="1" applyFill="1" applyBorder="1" applyAlignment="1" applyProtection="1">
      <alignment horizontal="center"/>
      <protection locked="0"/>
    </xf>
    <xf numFmtId="0" fontId="0" fillId="38" borderId="28" xfId="0" applyFont="1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 horizontal="center"/>
      <protection hidden="1"/>
    </xf>
    <xf numFmtId="0" fontId="6" fillId="39" borderId="70" xfId="0" applyFont="1" applyFill="1" applyBorder="1" applyAlignment="1" applyProtection="1">
      <alignment horizontal="center"/>
      <protection hidden="1"/>
    </xf>
    <xf numFmtId="0" fontId="6" fillId="39" borderId="71" xfId="0" applyFont="1" applyFill="1" applyBorder="1" applyAlignment="1" applyProtection="1">
      <alignment horizontal="center"/>
      <protection hidden="1"/>
    </xf>
    <xf numFmtId="0" fontId="0" fillId="38" borderId="24" xfId="0" applyFont="1" applyFill="1" applyBorder="1" applyAlignment="1" applyProtection="1">
      <alignment horizontal="center"/>
      <protection hidden="1"/>
    </xf>
    <xf numFmtId="0" fontId="0" fillId="38" borderId="54" xfId="0" applyFont="1" applyFill="1" applyBorder="1" applyAlignment="1" applyProtection="1">
      <alignment horizontal="center"/>
      <protection hidden="1"/>
    </xf>
    <xf numFmtId="0" fontId="0" fillId="38" borderId="47" xfId="0" applyFont="1" applyFill="1" applyBorder="1" applyAlignment="1" applyProtection="1">
      <alignment horizontal="center"/>
      <protection hidden="1"/>
    </xf>
    <xf numFmtId="0" fontId="0" fillId="38" borderId="55" xfId="0" applyFont="1" applyFill="1" applyBorder="1" applyAlignment="1" applyProtection="1">
      <alignment horizontal="center"/>
      <protection hidden="1"/>
    </xf>
    <xf numFmtId="2" fontId="15" fillId="37" borderId="48" xfId="36" applyNumberFormat="1" applyFill="1" applyBorder="1" applyAlignment="1" applyProtection="1">
      <alignment horizontal="center" vertical="center"/>
      <protection/>
    </xf>
    <xf numFmtId="2" fontId="15" fillId="37" borderId="72" xfId="36" applyNumberFormat="1" applyFill="1" applyBorder="1" applyAlignment="1" applyProtection="1">
      <alignment horizontal="center" vertical="center"/>
      <protection/>
    </xf>
    <xf numFmtId="0" fontId="0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30" xfId="0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 vertical="center" wrapText="1" shrinkToFit="1"/>
      <protection hidden="1"/>
    </xf>
    <xf numFmtId="3" fontId="0" fillId="38" borderId="47" xfId="0" applyNumberFormat="1" applyFont="1" applyFill="1" applyBorder="1" applyAlignment="1" applyProtection="1">
      <alignment horizontal="center" vertical="center"/>
      <protection locked="0"/>
    </xf>
    <xf numFmtId="3" fontId="0" fillId="38" borderId="55" xfId="0" applyNumberFormat="1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left"/>
      <protection hidden="1"/>
    </xf>
    <xf numFmtId="0" fontId="0" fillId="38" borderId="19" xfId="0" applyFont="1" applyFill="1" applyBorder="1" applyAlignment="1" applyProtection="1">
      <alignment horizontal="left"/>
      <protection hidden="1"/>
    </xf>
    <xf numFmtId="0" fontId="41" fillId="0" borderId="73" xfId="0" applyFont="1" applyFill="1" applyBorder="1" applyAlignment="1" applyProtection="1">
      <alignment horizontal="center"/>
      <protection hidden="1"/>
    </xf>
    <xf numFmtId="0" fontId="41" fillId="0" borderId="74" xfId="0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 applyProtection="1">
      <alignment horizontal="center" wrapText="1"/>
      <protection hidden="1"/>
    </xf>
    <xf numFmtId="0" fontId="44" fillId="38" borderId="55" xfId="0" applyFont="1" applyFill="1" applyBorder="1" applyAlignment="1" applyProtection="1">
      <alignment horizontal="center" wrapText="1"/>
      <protection hidden="1"/>
    </xf>
    <xf numFmtId="0" fontId="0" fillId="0" borderId="54" xfId="0" applyFont="1" applyBorder="1" applyAlignment="1">
      <alignment horizontal="center"/>
    </xf>
    <xf numFmtId="49" fontId="0" fillId="38" borderId="30" xfId="36" applyNumberFormat="1" applyFont="1" applyFill="1" applyBorder="1" applyAlignment="1" applyProtection="1">
      <alignment horizontal="center" vertical="center"/>
      <protection/>
    </xf>
    <xf numFmtId="49" fontId="0" fillId="38" borderId="20" xfId="0" applyNumberFormat="1" applyFont="1" applyFill="1" applyBorder="1" applyAlignment="1">
      <alignment horizontal="center" vertical="center"/>
    </xf>
    <xf numFmtId="2" fontId="0" fillId="37" borderId="30" xfId="36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29" xfId="0" applyFont="1" applyFill="1" applyBorder="1" applyAlignment="1">
      <alignment horizontal="center" wrapText="1"/>
    </xf>
    <xf numFmtId="0" fontId="0" fillId="37" borderId="46" xfId="0" applyFont="1" applyFill="1" applyBorder="1" applyAlignment="1">
      <alignment horizontal="center" wrapText="1"/>
    </xf>
    <xf numFmtId="2" fontId="15" fillId="37" borderId="75" xfId="36" applyNumberFormat="1" applyFill="1" applyBorder="1" applyAlignment="1" applyProtection="1">
      <alignment horizontal="center" vertical="center"/>
      <protection/>
    </xf>
    <xf numFmtId="2" fontId="15" fillId="37" borderId="76" xfId="36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</xdr:rowOff>
    </xdr:from>
    <xdr:to>
      <xdr:col>4</xdr:col>
      <xdr:colOff>47625</xdr:colOff>
      <xdr:row>1</xdr:row>
      <xdr:rowOff>57150</xdr:rowOff>
    </xdr:to>
    <xdr:pic>
      <xdr:nvPicPr>
        <xdr:cNvPr id="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905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ach@semach.cz" TargetMode="External" /><Relationship Id="rId2" Type="http://schemas.openxmlformats.org/officeDocument/2006/relationships/hyperlink" Target="http://www.semach.cz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V946"/>
  <sheetViews>
    <sheetView showGridLines="0" showRowColHeaders="0" tabSelected="1" zoomScale="110" zoomScaleNormal="110" zoomScalePageLayoutView="0" workbookViewId="0" topLeftCell="A1">
      <selection activeCell="D1" sqref="D1"/>
    </sheetView>
  </sheetViews>
  <sheetFormatPr defaultColWidth="9.00390625" defaultRowHeight="12.75"/>
  <cols>
    <col min="1" max="5" width="15.625" style="0" customWidth="1"/>
    <col min="6" max="6" width="19.875" style="0" customWidth="1"/>
    <col min="7" max="7" width="17.375" style="0" customWidth="1"/>
    <col min="8" max="8" width="10.50390625" style="0" bestFit="1" customWidth="1"/>
    <col min="9" max="9" width="3.125" style="0" customWidth="1"/>
    <col min="10" max="10" width="11.125" style="0" customWidth="1"/>
    <col min="11" max="11" width="4.125" style="0" customWidth="1"/>
    <col min="12" max="12" width="26.375" style="0" customWidth="1"/>
    <col min="13" max="13" width="3.875" style="0" customWidth="1"/>
    <col min="14" max="14" width="36.375" style="0" customWidth="1"/>
    <col min="15" max="15" width="5.875" style="0" customWidth="1"/>
    <col min="16" max="16" width="5.50390625" style="0" customWidth="1"/>
    <col min="17" max="17" width="5.625" style="0" customWidth="1"/>
    <col min="18" max="18" width="7.875" style="0" customWidth="1"/>
    <col min="19" max="27" width="5.50390625" style="0" customWidth="1"/>
    <col min="28" max="28" width="5.625" style="0" customWidth="1"/>
    <col min="29" max="29" width="31.625" style="0" customWidth="1"/>
    <col min="30" max="30" width="3.375" style="0" customWidth="1"/>
    <col min="31" max="31" width="7.00390625" style="0" customWidth="1"/>
    <col min="33" max="33" width="18.625" style="0" customWidth="1"/>
    <col min="34" max="34" width="5.625" style="0" customWidth="1"/>
    <col min="35" max="35" width="12.625" style="0" customWidth="1"/>
    <col min="36" max="36" width="4.625" style="0" customWidth="1"/>
    <col min="37" max="37" width="7.375" style="0" customWidth="1"/>
    <col min="38" max="38" width="3.875" style="0" customWidth="1"/>
    <col min="39" max="39" width="4.875" style="0" customWidth="1"/>
    <col min="40" max="40" width="3.875" style="0" customWidth="1"/>
    <col min="41" max="41" width="2.00390625" style="0" customWidth="1"/>
    <col min="42" max="42" width="5.375" style="0" customWidth="1"/>
    <col min="43" max="43" width="4.625" style="0" customWidth="1"/>
    <col min="44" max="44" width="6.625" style="0" customWidth="1"/>
    <col min="45" max="45" width="2.00390625" style="0" customWidth="1"/>
    <col min="46" max="46" width="21.50390625" style="0" customWidth="1"/>
    <col min="47" max="47" width="2.00390625" style="0" customWidth="1"/>
    <col min="48" max="48" width="38.00390625" style="0" customWidth="1"/>
  </cols>
  <sheetData>
    <row r="1" spans="1:256" ht="15" customHeight="1">
      <c r="A1" s="218"/>
      <c r="B1" s="219"/>
      <c r="C1" s="47"/>
      <c r="D1" s="126"/>
      <c r="E1" s="119"/>
      <c r="F1" s="222" t="s">
        <v>197</v>
      </c>
      <c r="G1" s="223"/>
      <c r="H1" s="159"/>
      <c r="I1" s="145"/>
      <c r="J1" s="145" t="s">
        <v>36</v>
      </c>
      <c r="K1" s="146" t="s">
        <v>37</v>
      </c>
      <c r="L1" s="160" t="s">
        <v>38</v>
      </c>
      <c r="M1" s="145" t="s">
        <v>37</v>
      </c>
      <c r="N1" s="145" t="s">
        <v>136</v>
      </c>
      <c r="O1" s="145" t="s">
        <v>39</v>
      </c>
      <c r="P1" s="145" t="s">
        <v>40</v>
      </c>
      <c r="Q1" s="145"/>
      <c r="R1" s="145" t="s">
        <v>94</v>
      </c>
      <c r="S1" s="145" t="s">
        <v>40</v>
      </c>
      <c r="T1" s="145" t="s">
        <v>95</v>
      </c>
      <c r="U1" s="145" t="s">
        <v>40</v>
      </c>
      <c r="V1" s="145" t="s">
        <v>96</v>
      </c>
      <c r="W1" s="145" t="s">
        <v>40</v>
      </c>
      <c r="X1" s="145" t="s">
        <v>97</v>
      </c>
      <c r="Y1" s="145" t="s">
        <v>40</v>
      </c>
      <c r="Z1" s="145" t="s">
        <v>98</v>
      </c>
      <c r="AA1" s="145" t="s">
        <v>40</v>
      </c>
      <c r="AB1" s="147"/>
      <c r="AC1" s="147"/>
      <c r="AD1" s="147"/>
      <c r="AE1" s="147"/>
      <c r="AF1" s="148" t="s">
        <v>186</v>
      </c>
      <c r="AG1" s="149"/>
      <c r="AH1" s="149"/>
      <c r="AI1" s="147"/>
      <c r="AJ1" s="147"/>
      <c r="AK1" s="150" t="s">
        <v>47</v>
      </c>
      <c r="AL1" s="150" t="s">
        <v>43</v>
      </c>
      <c r="AM1" s="150" t="s">
        <v>44</v>
      </c>
      <c r="AN1" s="150" t="s">
        <v>135</v>
      </c>
      <c r="AO1" s="147"/>
      <c r="AP1" s="147"/>
      <c r="AQ1" s="151" t="s">
        <v>46</v>
      </c>
      <c r="AR1" s="147"/>
      <c r="AS1" s="145">
        <f>IF($C$3&lt;1,1,0)</f>
        <v>1</v>
      </c>
      <c r="AT1" s="149" t="s">
        <v>64</v>
      </c>
      <c r="AU1" s="145">
        <f>IF(LEN($A$1)&lt;1,1,0)</f>
        <v>1</v>
      </c>
      <c r="AV1" s="149" t="s">
        <v>74</v>
      </c>
      <c r="AW1" s="151"/>
      <c r="AX1" s="147"/>
      <c r="AY1" s="147"/>
      <c r="AZ1" s="147"/>
      <c r="BA1" s="141"/>
      <c r="BB1" s="138"/>
      <c r="BC1" s="138"/>
      <c r="BD1" s="138"/>
      <c r="BE1" s="138"/>
      <c r="BF1" s="138"/>
      <c r="BG1" s="138"/>
      <c r="BH1" s="138"/>
      <c r="BI1" s="13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" customHeight="1">
      <c r="A2" s="48" t="s">
        <v>1</v>
      </c>
      <c r="B2" s="2" t="s">
        <v>33</v>
      </c>
      <c r="C2" s="3" t="s">
        <v>184</v>
      </c>
      <c r="D2" s="140" t="s">
        <v>143</v>
      </c>
      <c r="E2" s="120"/>
      <c r="F2" s="216" t="str">
        <f>IF(A3=0,"Nebylo dodáno :","Datum objednání :")</f>
        <v>Nebylo dodáno :</v>
      </c>
      <c r="G2" s="10">
        <f>A3</f>
        <v>0</v>
      </c>
      <c r="H2" s="152"/>
      <c r="I2" s="149" t="s">
        <v>91</v>
      </c>
      <c r="J2" s="149" t="s">
        <v>107</v>
      </c>
      <c r="K2" s="145">
        <v>2</v>
      </c>
      <c r="L2" s="145" t="s">
        <v>31</v>
      </c>
      <c r="M2" s="145">
        <v>0</v>
      </c>
      <c r="N2" s="145" t="s">
        <v>102</v>
      </c>
      <c r="O2" s="145" t="s">
        <v>133</v>
      </c>
      <c r="P2" s="145" t="s">
        <v>42</v>
      </c>
      <c r="Q2" s="147"/>
      <c r="R2" s="145" t="s">
        <v>133</v>
      </c>
      <c r="S2" s="145" t="s">
        <v>42</v>
      </c>
      <c r="T2" s="145" t="s">
        <v>133</v>
      </c>
      <c r="U2" s="145" t="s">
        <v>42</v>
      </c>
      <c r="V2" s="145" t="s">
        <v>133</v>
      </c>
      <c r="W2" s="145" t="s">
        <v>42</v>
      </c>
      <c r="X2" s="145" t="s">
        <v>133</v>
      </c>
      <c r="Y2" s="145" t="s">
        <v>42</v>
      </c>
      <c r="Z2" s="145" t="s">
        <v>133</v>
      </c>
      <c r="AA2" s="145" t="s">
        <v>42</v>
      </c>
      <c r="AB2" s="150"/>
      <c r="AC2" s="149" t="s">
        <v>145</v>
      </c>
      <c r="AD2" s="150">
        <v>0</v>
      </c>
      <c r="AE2" s="153" t="s">
        <v>178</v>
      </c>
      <c r="AF2" s="161">
        <v>44921</v>
      </c>
      <c r="AG2" s="149" t="s">
        <v>29</v>
      </c>
      <c r="AH2" s="147"/>
      <c r="AI2" s="150" t="s">
        <v>181</v>
      </c>
      <c r="AJ2" s="147"/>
      <c r="AK2" s="150">
        <v>1</v>
      </c>
      <c r="AL2" s="150">
        <v>0</v>
      </c>
      <c r="AM2" s="150">
        <v>0</v>
      </c>
      <c r="AN2" s="150">
        <v>0</v>
      </c>
      <c r="AO2" s="151" t="s">
        <v>42</v>
      </c>
      <c r="AP2" s="147"/>
      <c r="AQ2" s="151">
        <v>0</v>
      </c>
      <c r="AR2" s="150"/>
      <c r="AS2" s="145">
        <f>IF($D$5&gt;6,1,0)</f>
        <v>0</v>
      </c>
      <c r="AT2" s="149" t="s">
        <v>65</v>
      </c>
      <c r="AU2" s="145">
        <f>IF(LEN($C$1)&lt;1,1,0)</f>
        <v>1</v>
      </c>
      <c r="AV2" s="149" t="s">
        <v>75</v>
      </c>
      <c r="AW2" s="151"/>
      <c r="AX2" s="147"/>
      <c r="AY2" s="147"/>
      <c r="AZ2" s="147"/>
      <c r="BA2" s="141"/>
      <c r="BB2" s="138"/>
      <c r="BC2" s="138"/>
      <c r="BD2" s="138"/>
      <c r="BE2" s="138"/>
      <c r="BF2" s="138"/>
      <c r="BG2" s="138"/>
      <c r="BH2" s="138"/>
      <c r="BI2" s="13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 customHeight="1">
      <c r="A3" s="88"/>
      <c r="B3" s="89"/>
      <c r="C3" s="42"/>
      <c r="D3" s="127">
        <v>44958</v>
      </c>
      <c r="E3" s="121"/>
      <c r="F3" s="217"/>
      <c r="G3" s="11"/>
      <c r="H3" s="162"/>
      <c r="I3" s="149" t="s">
        <v>90</v>
      </c>
      <c r="J3" s="149" t="s">
        <v>108</v>
      </c>
      <c r="K3" s="145">
        <v>1</v>
      </c>
      <c r="L3" s="149" t="s">
        <v>187</v>
      </c>
      <c r="M3" s="145">
        <v>150</v>
      </c>
      <c r="N3" s="145" t="s">
        <v>162</v>
      </c>
      <c r="O3" s="145" t="s">
        <v>113</v>
      </c>
      <c r="P3" s="145" t="s">
        <v>42</v>
      </c>
      <c r="Q3" s="145"/>
      <c r="R3" s="145" t="s">
        <v>113</v>
      </c>
      <c r="S3" s="145" t="s">
        <v>42</v>
      </c>
      <c r="T3" s="145" t="s">
        <v>113</v>
      </c>
      <c r="U3" s="145" t="s">
        <v>42</v>
      </c>
      <c r="V3" s="145" t="s">
        <v>113</v>
      </c>
      <c r="W3" s="145" t="s">
        <v>42</v>
      </c>
      <c r="X3" s="145" t="s">
        <v>113</v>
      </c>
      <c r="Y3" s="145" t="s">
        <v>42</v>
      </c>
      <c r="Z3" s="145" t="s">
        <v>113</v>
      </c>
      <c r="AA3" s="145" t="s">
        <v>42</v>
      </c>
      <c r="AB3" s="150"/>
      <c r="AC3" s="149" t="s">
        <v>148</v>
      </c>
      <c r="AD3" s="150">
        <v>200</v>
      </c>
      <c r="AE3" s="163" t="s">
        <v>174</v>
      </c>
      <c r="AF3" s="161">
        <v>45023</v>
      </c>
      <c r="AG3" s="149" t="s">
        <v>30</v>
      </c>
      <c r="AH3" s="147"/>
      <c r="AI3" s="150" t="s">
        <v>182</v>
      </c>
      <c r="AJ3" s="151"/>
      <c r="AK3" s="150">
        <v>2</v>
      </c>
      <c r="AL3" s="151">
        <v>0</v>
      </c>
      <c r="AM3" s="151">
        <v>0</v>
      </c>
      <c r="AN3" s="151">
        <v>0</v>
      </c>
      <c r="AO3" s="151" t="s">
        <v>42</v>
      </c>
      <c r="AP3" s="151"/>
      <c r="AQ3" s="151">
        <v>0</v>
      </c>
      <c r="AR3" s="150"/>
      <c r="AS3" s="145">
        <f>IF($D$7=5,1,0)</f>
        <v>0</v>
      </c>
      <c r="AT3" s="149" t="s">
        <v>66</v>
      </c>
      <c r="AU3" s="145">
        <f>IF(ISNUMBER($A$3),0,1)</f>
        <v>1</v>
      </c>
      <c r="AV3" s="149" t="s">
        <v>76</v>
      </c>
      <c r="AW3" s="151"/>
      <c r="AX3" s="147"/>
      <c r="AY3" s="147"/>
      <c r="AZ3" s="147"/>
      <c r="BA3" s="141"/>
      <c r="BB3" s="138"/>
      <c r="BC3" s="138"/>
      <c r="BD3" s="138"/>
      <c r="BE3" s="138"/>
      <c r="BF3" s="138"/>
      <c r="BG3" s="138"/>
      <c r="BH3" s="138"/>
      <c r="BI3" s="138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customHeight="1">
      <c r="A4" s="86" t="s">
        <v>35</v>
      </c>
      <c r="B4" s="87" t="s">
        <v>160</v>
      </c>
      <c r="C4" s="224" t="s">
        <v>10</v>
      </c>
      <c r="D4" s="225">
        <v>7</v>
      </c>
      <c r="E4" s="122"/>
      <c r="F4" s="216" t="s">
        <v>15</v>
      </c>
      <c r="G4" s="10"/>
      <c r="H4" s="162"/>
      <c r="I4" s="149"/>
      <c r="J4" s="149" t="s">
        <v>109</v>
      </c>
      <c r="K4" s="145">
        <v>0.5</v>
      </c>
      <c r="L4" s="145" t="s">
        <v>190</v>
      </c>
      <c r="M4" s="145">
        <v>140</v>
      </c>
      <c r="N4" s="145" t="s">
        <v>103</v>
      </c>
      <c r="O4" s="145" t="s">
        <v>114</v>
      </c>
      <c r="P4" s="145" t="s">
        <v>42</v>
      </c>
      <c r="Q4" s="145"/>
      <c r="R4" s="145" t="s">
        <v>114</v>
      </c>
      <c r="S4" s="145" t="s">
        <v>42</v>
      </c>
      <c r="T4" s="145" t="s">
        <v>114</v>
      </c>
      <c r="U4" s="145" t="s">
        <v>42</v>
      </c>
      <c r="V4" s="145" t="s">
        <v>114</v>
      </c>
      <c r="W4" s="145" t="s">
        <v>42</v>
      </c>
      <c r="X4" s="145" t="s">
        <v>114</v>
      </c>
      <c r="Y4" s="145" t="s">
        <v>42</v>
      </c>
      <c r="Z4" s="145" t="s">
        <v>114</v>
      </c>
      <c r="AA4" s="145" t="s">
        <v>42</v>
      </c>
      <c r="AB4" s="150"/>
      <c r="AC4" s="146" t="s">
        <v>149</v>
      </c>
      <c r="AD4" s="150">
        <v>200</v>
      </c>
      <c r="AE4" s="163" t="s">
        <v>175</v>
      </c>
      <c r="AF4" s="161">
        <v>45026</v>
      </c>
      <c r="AG4" s="150"/>
      <c r="AH4" s="150"/>
      <c r="AI4" s="150" t="s">
        <v>44</v>
      </c>
      <c r="AJ4" s="151"/>
      <c r="AK4" s="150">
        <v>3</v>
      </c>
      <c r="AL4" s="151">
        <v>0</v>
      </c>
      <c r="AM4" s="151">
        <v>0</v>
      </c>
      <c r="AN4" s="151">
        <v>0</v>
      </c>
      <c r="AO4" s="151" t="s">
        <v>42</v>
      </c>
      <c r="AP4" s="151"/>
      <c r="AQ4" s="151">
        <v>0</v>
      </c>
      <c r="AR4" s="150"/>
      <c r="AS4" s="145">
        <f>IF($A$9&gt;17,1,0)</f>
        <v>1</v>
      </c>
      <c r="AT4" s="145" t="s">
        <v>67</v>
      </c>
      <c r="AU4" s="145">
        <f>IF($A$5=0,1,0)</f>
        <v>1</v>
      </c>
      <c r="AV4" s="145" t="s">
        <v>77</v>
      </c>
      <c r="AW4" s="151"/>
      <c r="AX4" s="147"/>
      <c r="AY4" s="147"/>
      <c r="AZ4" s="147"/>
      <c r="BA4" s="141"/>
      <c r="BB4" s="138"/>
      <c r="BC4" s="138"/>
      <c r="BD4" s="138"/>
      <c r="BE4" s="138"/>
      <c r="BF4" s="138"/>
      <c r="BG4" s="138"/>
      <c r="BH4" s="138"/>
      <c r="BI4" s="138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customHeight="1">
      <c r="A5" s="90"/>
      <c r="B5" s="91"/>
      <c r="C5" s="92">
        <f>IF($D$5&lt;3,$D$5-1,IF($D$5=3,2,IF($D$5&lt;7,($D$5-3)*5,-1)))</f>
        <v>10</v>
      </c>
      <c r="D5" s="129">
        <v>5</v>
      </c>
      <c r="E5" s="123"/>
      <c r="F5" s="217"/>
      <c r="G5" s="12"/>
      <c r="H5" s="149"/>
      <c r="I5" s="149"/>
      <c r="J5" s="149" t="s">
        <v>110</v>
      </c>
      <c r="K5" s="145">
        <v>0.25</v>
      </c>
      <c r="L5" s="146" t="s">
        <v>93</v>
      </c>
      <c r="M5" s="149">
        <v>0</v>
      </c>
      <c r="N5" s="145" t="s">
        <v>104</v>
      </c>
      <c r="O5" s="145" t="s">
        <v>115</v>
      </c>
      <c r="P5" s="145" t="s">
        <v>42</v>
      </c>
      <c r="Q5" s="145"/>
      <c r="R5" s="145" t="s">
        <v>115</v>
      </c>
      <c r="S5" s="145" t="s">
        <v>42</v>
      </c>
      <c r="T5" s="145" t="s">
        <v>115</v>
      </c>
      <c r="U5" s="145" t="s">
        <v>42</v>
      </c>
      <c r="V5" s="145" t="s">
        <v>115</v>
      </c>
      <c r="W5" s="145" t="s">
        <v>42</v>
      </c>
      <c r="X5" s="145" t="s">
        <v>115</v>
      </c>
      <c r="Y5" s="145" t="s">
        <v>42</v>
      </c>
      <c r="Z5" s="145" t="s">
        <v>115</v>
      </c>
      <c r="AA5" s="145" t="s">
        <v>42</v>
      </c>
      <c r="AB5" s="150"/>
      <c r="AC5" s="149" t="s">
        <v>147</v>
      </c>
      <c r="AD5" s="150">
        <v>100</v>
      </c>
      <c r="AE5" s="163" t="s">
        <v>176</v>
      </c>
      <c r="AF5" s="161">
        <v>45047</v>
      </c>
      <c r="AG5" s="150"/>
      <c r="AH5" s="150"/>
      <c r="AI5" s="150"/>
      <c r="AJ5" s="151"/>
      <c r="AK5" s="151"/>
      <c r="AL5" s="151"/>
      <c r="AM5" s="151"/>
      <c r="AN5" s="151"/>
      <c r="AO5" s="151"/>
      <c r="AP5" s="146"/>
      <c r="AQ5" s="151"/>
      <c r="AR5" s="150"/>
      <c r="AS5" s="145">
        <f>IF(OR($C$9&gt;21,$C$15="NELZE"),1,0)</f>
        <v>1</v>
      </c>
      <c r="AT5" s="146" t="s">
        <v>72</v>
      </c>
      <c r="AU5" s="145">
        <f>IF($B$5=0,1,0)</f>
        <v>1</v>
      </c>
      <c r="AV5" s="146" t="s">
        <v>82</v>
      </c>
      <c r="AW5" s="147"/>
      <c r="AX5" s="147"/>
      <c r="AY5" s="147"/>
      <c r="AZ5" s="147"/>
      <c r="BA5" s="141"/>
      <c r="BB5" s="138"/>
      <c r="BC5" s="138"/>
      <c r="BD5" s="138"/>
      <c r="BE5" s="138"/>
      <c r="BF5" s="138"/>
      <c r="BG5" s="138"/>
      <c r="BH5" s="138"/>
      <c r="BI5" s="138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" customHeight="1">
      <c r="A6" s="232" t="s">
        <v>142</v>
      </c>
      <c r="B6" s="233"/>
      <c r="C6" s="226" t="s">
        <v>11</v>
      </c>
      <c r="D6" s="227"/>
      <c r="E6" s="121"/>
      <c r="F6" s="216"/>
      <c r="G6" s="11"/>
      <c r="H6" s="159"/>
      <c r="I6" s="145"/>
      <c r="J6" s="149" t="s">
        <v>111</v>
      </c>
      <c r="K6" s="145">
        <v>0.1</v>
      </c>
      <c r="L6" s="153"/>
      <c r="M6" s="153"/>
      <c r="N6" s="145" t="s">
        <v>105</v>
      </c>
      <c r="O6" s="145" t="s">
        <v>116</v>
      </c>
      <c r="P6" s="145" t="s">
        <v>42</v>
      </c>
      <c r="Q6" s="145"/>
      <c r="R6" s="145" t="s">
        <v>116</v>
      </c>
      <c r="S6" s="145" t="s">
        <v>42</v>
      </c>
      <c r="T6" s="145" t="s">
        <v>116</v>
      </c>
      <c r="U6" s="145" t="s">
        <v>42</v>
      </c>
      <c r="V6" s="145" t="s">
        <v>116</v>
      </c>
      <c r="W6" s="145" t="s">
        <v>42</v>
      </c>
      <c r="X6" s="145" t="s">
        <v>116</v>
      </c>
      <c r="Y6" s="145" t="s">
        <v>42</v>
      </c>
      <c r="Z6" s="145" t="s">
        <v>116</v>
      </c>
      <c r="AA6" s="145" t="s">
        <v>42</v>
      </c>
      <c r="AB6" s="150"/>
      <c r="AC6" s="149" t="s">
        <v>152</v>
      </c>
      <c r="AD6" s="151">
        <v>300</v>
      </c>
      <c r="AE6" s="147"/>
      <c r="AF6" s="161">
        <v>45054</v>
      </c>
      <c r="AG6" s="147"/>
      <c r="AH6" s="147"/>
      <c r="AI6" s="147"/>
      <c r="AJ6" s="147"/>
      <c r="AK6" s="147"/>
      <c r="AL6" s="147"/>
      <c r="AM6" s="151"/>
      <c r="AN6" s="151"/>
      <c r="AO6" s="151"/>
      <c r="AP6" s="146"/>
      <c r="AQ6" s="151"/>
      <c r="AR6" s="150"/>
      <c r="AS6" s="145">
        <f>IF($A$15&lt;0.002,1,0)</f>
        <v>1</v>
      </c>
      <c r="AT6" s="149" t="s">
        <v>68</v>
      </c>
      <c r="AU6" s="145">
        <f>IF(LEN($A$7)&lt;1,1,0)</f>
        <v>1</v>
      </c>
      <c r="AV6" s="146" t="s">
        <v>78</v>
      </c>
      <c r="AW6" s="147"/>
      <c r="AX6" s="147"/>
      <c r="AY6" s="147"/>
      <c r="AZ6" s="147"/>
      <c r="BA6" s="141"/>
      <c r="BB6" s="138"/>
      <c r="BC6" s="138"/>
      <c r="BD6" s="138"/>
      <c r="BE6" s="138"/>
      <c r="BF6" s="138"/>
      <c r="BG6" s="138"/>
      <c r="BH6" s="138"/>
      <c r="BI6" s="138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" customHeight="1">
      <c r="A7" s="230"/>
      <c r="B7" s="231"/>
      <c r="C7" s="93"/>
      <c r="D7" s="130">
        <v>4</v>
      </c>
      <c r="E7" s="122"/>
      <c r="F7" s="217"/>
      <c r="G7" s="12"/>
      <c r="H7" s="159"/>
      <c r="I7" s="149"/>
      <c r="J7" s="149" t="s">
        <v>112</v>
      </c>
      <c r="K7" s="145">
        <v>0</v>
      </c>
      <c r="L7" s="149" t="s">
        <v>188</v>
      </c>
      <c r="M7" s="145">
        <v>150</v>
      </c>
      <c r="N7" s="145" t="s">
        <v>106</v>
      </c>
      <c r="O7" s="145" t="s">
        <v>117</v>
      </c>
      <c r="P7" s="145" t="s">
        <v>42</v>
      </c>
      <c r="Q7" s="145"/>
      <c r="R7" s="145" t="s">
        <v>117</v>
      </c>
      <c r="S7" s="145" t="s">
        <v>42</v>
      </c>
      <c r="T7" s="145" t="s">
        <v>117</v>
      </c>
      <c r="U7" s="145" t="s">
        <v>42</v>
      </c>
      <c r="V7" s="145" t="s">
        <v>117</v>
      </c>
      <c r="W7" s="145" t="s">
        <v>42</v>
      </c>
      <c r="X7" s="145" t="s">
        <v>117</v>
      </c>
      <c r="Y7" s="145" t="s">
        <v>42</v>
      </c>
      <c r="Z7" s="145" t="s">
        <v>117</v>
      </c>
      <c r="AA7" s="145" t="s">
        <v>42</v>
      </c>
      <c r="AB7" s="150"/>
      <c r="AC7" s="149" t="s">
        <v>154</v>
      </c>
      <c r="AD7" s="150">
        <v>400</v>
      </c>
      <c r="AE7" s="150"/>
      <c r="AF7" s="161">
        <v>45112</v>
      </c>
      <c r="AG7" s="147"/>
      <c r="AH7" s="147"/>
      <c r="AI7" s="147"/>
      <c r="AJ7" s="147"/>
      <c r="AK7" s="147"/>
      <c r="AL7" s="147"/>
      <c r="AM7" s="151"/>
      <c r="AN7" s="151"/>
      <c r="AO7" s="151"/>
      <c r="AP7" s="146"/>
      <c r="AQ7" s="151"/>
      <c r="AR7" s="150"/>
      <c r="AS7" s="145">
        <f>IF($A$17&gt;2,1,0)</f>
        <v>1</v>
      </c>
      <c r="AT7" s="149" t="s">
        <v>69</v>
      </c>
      <c r="AU7" s="145">
        <f>IF($D$19&gt;2,1,0)</f>
        <v>1</v>
      </c>
      <c r="AV7" s="149" t="s">
        <v>79</v>
      </c>
      <c r="AW7" s="147"/>
      <c r="AX7" s="147"/>
      <c r="AY7" s="147"/>
      <c r="AZ7" s="147"/>
      <c r="BA7" s="141"/>
      <c r="BB7" s="138"/>
      <c r="BC7" s="138"/>
      <c r="BD7" s="138"/>
      <c r="BE7" s="138"/>
      <c r="BF7" s="138"/>
      <c r="BG7" s="138"/>
      <c r="BH7" s="138"/>
      <c r="BI7" s="138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 customHeight="1">
      <c r="A8" s="220" t="s">
        <v>99</v>
      </c>
      <c r="B8" s="221"/>
      <c r="C8" s="85" t="s">
        <v>58</v>
      </c>
      <c r="D8" s="128" t="s">
        <v>58</v>
      </c>
      <c r="E8" s="124"/>
      <c r="F8" s="216"/>
      <c r="G8" s="10"/>
      <c r="H8" s="159"/>
      <c r="I8" s="149"/>
      <c r="J8" s="149"/>
      <c r="K8" s="145" t="s">
        <v>42</v>
      </c>
      <c r="L8" s="149" t="s">
        <v>191</v>
      </c>
      <c r="M8" s="145">
        <v>100</v>
      </c>
      <c r="N8" s="145" t="s">
        <v>137</v>
      </c>
      <c r="O8" s="145" t="s">
        <v>118</v>
      </c>
      <c r="P8" s="145" t="s">
        <v>42</v>
      </c>
      <c r="Q8" s="145"/>
      <c r="R8" s="145" t="s">
        <v>118</v>
      </c>
      <c r="S8" s="145" t="s">
        <v>42</v>
      </c>
      <c r="T8" s="145" t="s">
        <v>118</v>
      </c>
      <c r="U8" s="145" t="s">
        <v>42</v>
      </c>
      <c r="V8" s="145" t="s">
        <v>118</v>
      </c>
      <c r="W8" s="145" t="s">
        <v>42</v>
      </c>
      <c r="X8" s="145" t="s">
        <v>118</v>
      </c>
      <c r="Y8" s="145" t="s">
        <v>42</v>
      </c>
      <c r="Z8" s="145" t="s">
        <v>118</v>
      </c>
      <c r="AA8" s="145" t="s">
        <v>42</v>
      </c>
      <c r="AB8" s="150"/>
      <c r="AC8" s="149" t="s">
        <v>146</v>
      </c>
      <c r="AD8" s="151">
        <v>0</v>
      </c>
      <c r="AE8" s="150"/>
      <c r="AF8" s="161">
        <v>45113</v>
      </c>
      <c r="AG8" s="147"/>
      <c r="AH8" s="147"/>
      <c r="AI8" s="147"/>
      <c r="AJ8" s="147"/>
      <c r="AK8" s="147"/>
      <c r="AL8" s="147"/>
      <c r="AM8" s="151"/>
      <c r="AN8" s="151"/>
      <c r="AO8" s="151"/>
      <c r="AP8" s="146"/>
      <c r="AQ8" s="151"/>
      <c r="AR8" s="150"/>
      <c r="AS8" s="145">
        <f>IF($D$17&gt;11,1,0)</f>
        <v>1</v>
      </c>
      <c r="AT8" s="152" t="s">
        <v>70</v>
      </c>
      <c r="AU8" s="145">
        <f>IF(ISERROR(SEARCH("@",$C$25,1)),1,0)</f>
        <v>1</v>
      </c>
      <c r="AV8" s="149" t="s">
        <v>80</v>
      </c>
      <c r="AW8" s="147"/>
      <c r="AX8" s="147"/>
      <c r="AY8" s="147"/>
      <c r="AZ8" s="147"/>
      <c r="BA8" s="141"/>
      <c r="BB8" s="138"/>
      <c r="BC8" s="138"/>
      <c r="BD8" s="138"/>
      <c r="BE8" s="138"/>
      <c r="BF8" s="138"/>
      <c r="BG8" s="138"/>
      <c r="BH8" s="138"/>
      <c r="BI8" s="138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5" customHeight="1">
      <c r="A9" s="94">
        <v>18</v>
      </c>
      <c r="B9" s="95"/>
      <c r="C9" s="95">
        <v>22</v>
      </c>
      <c r="D9" s="131"/>
      <c r="E9" s="121"/>
      <c r="F9" s="217"/>
      <c r="G9" s="12"/>
      <c r="H9" s="159"/>
      <c r="I9" s="149"/>
      <c r="J9" s="149"/>
      <c r="K9" s="145"/>
      <c r="L9" s="149" t="s">
        <v>192</v>
      </c>
      <c r="M9" s="145">
        <v>250</v>
      </c>
      <c r="N9" s="145" t="s">
        <v>138</v>
      </c>
      <c r="O9" s="145" t="s">
        <v>119</v>
      </c>
      <c r="P9" s="145" t="s">
        <v>42</v>
      </c>
      <c r="Q9" s="145"/>
      <c r="R9" s="145" t="s">
        <v>119</v>
      </c>
      <c r="S9" s="145" t="s">
        <v>42</v>
      </c>
      <c r="T9" s="145" t="s">
        <v>119</v>
      </c>
      <c r="U9" s="145" t="s">
        <v>42</v>
      </c>
      <c r="V9" s="145" t="s">
        <v>119</v>
      </c>
      <c r="W9" s="145" t="s">
        <v>42</v>
      </c>
      <c r="X9" s="145" t="s">
        <v>119</v>
      </c>
      <c r="Y9" s="145" t="s">
        <v>42</v>
      </c>
      <c r="Z9" s="145" t="s">
        <v>119</v>
      </c>
      <c r="AA9" s="145" t="s">
        <v>42</v>
      </c>
      <c r="AB9" s="151"/>
      <c r="AC9" s="149" t="s">
        <v>150</v>
      </c>
      <c r="AD9" s="164">
        <v>200</v>
      </c>
      <c r="AE9" s="151"/>
      <c r="AF9" s="161">
        <v>45197</v>
      </c>
      <c r="AG9" s="147"/>
      <c r="AH9" s="147"/>
      <c r="AI9" s="147"/>
      <c r="AJ9" s="147"/>
      <c r="AK9" s="147"/>
      <c r="AL9" s="147"/>
      <c r="AM9" s="154"/>
      <c r="AN9" s="151"/>
      <c r="AO9" s="151"/>
      <c r="AP9" s="146"/>
      <c r="AQ9" s="151"/>
      <c r="AR9" s="150"/>
      <c r="AS9" s="145">
        <f>IF(AND($A$17=1,$D$18&gt;4),1,0)</f>
        <v>0</v>
      </c>
      <c r="AT9" s="145" t="s">
        <v>71</v>
      </c>
      <c r="AU9" s="145">
        <f>IF(LEN($B$42)&lt;1,1,0)</f>
        <v>1</v>
      </c>
      <c r="AV9" s="152" t="s">
        <v>81</v>
      </c>
      <c r="AW9" s="147"/>
      <c r="AX9" s="147"/>
      <c r="AY9" s="147"/>
      <c r="AZ9" s="147"/>
      <c r="BA9" s="141"/>
      <c r="BB9" s="138"/>
      <c r="BC9" s="138"/>
      <c r="BD9" s="138"/>
      <c r="BE9" s="138"/>
      <c r="BF9" s="138"/>
      <c r="BG9" s="138"/>
      <c r="BH9" s="138"/>
      <c r="BI9" s="138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" customHeight="1">
      <c r="A10" s="234" t="s">
        <v>157</v>
      </c>
      <c r="B10" s="235"/>
      <c r="C10" s="243" t="s">
        <v>158</v>
      </c>
      <c r="D10" s="244" t="s">
        <v>159</v>
      </c>
      <c r="E10" s="236"/>
      <c r="F10" s="216"/>
      <c r="G10" s="10"/>
      <c r="H10" s="159"/>
      <c r="I10" s="149"/>
      <c r="J10" s="149" t="s">
        <v>179</v>
      </c>
      <c r="K10" s="145"/>
      <c r="L10" s="149" t="s">
        <v>189</v>
      </c>
      <c r="M10" s="145">
        <v>250</v>
      </c>
      <c r="N10" s="145" t="s">
        <v>173</v>
      </c>
      <c r="O10" s="145" t="s">
        <v>120</v>
      </c>
      <c r="P10" s="145" t="s">
        <v>42</v>
      </c>
      <c r="Q10" s="145"/>
      <c r="R10" s="145" t="s">
        <v>120</v>
      </c>
      <c r="S10" s="145" t="s">
        <v>42</v>
      </c>
      <c r="T10" s="145" t="s">
        <v>120</v>
      </c>
      <c r="U10" s="145" t="s">
        <v>42</v>
      </c>
      <c r="V10" s="145" t="s">
        <v>120</v>
      </c>
      <c r="W10" s="145" t="s">
        <v>42</v>
      </c>
      <c r="X10" s="145" t="s">
        <v>120</v>
      </c>
      <c r="Y10" s="145" t="s">
        <v>42</v>
      </c>
      <c r="Z10" s="145" t="s">
        <v>120</v>
      </c>
      <c r="AA10" s="145" t="s">
        <v>42</v>
      </c>
      <c r="AB10" s="151"/>
      <c r="AC10" s="149" t="s">
        <v>32</v>
      </c>
      <c r="AD10" s="164">
        <v>0</v>
      </c>
      <c r="AE10" s="151"/>
      <c r="AF10" s="161">
        <v>45247</v>
      </c>
      <c r="AG10" s="147"/>
      <c r="AH10" s="147"/>
      <c r="AI10" s="147"/>
      <c r="AJ10" s="147"/>
      <c r="AK10" s="147"/>
      <c r="AL10" s="147"/>
      <c r="AM10" s="147"/>
      <c r="AN10" s="147"/>
      <c r="AO10" s="150"/>
      <c r="AP10" s="146"/>
      <c r="AQ10" s="151"/>
      <c r="AR10" s="150"/>
      <c r="AS10" s="145">
        <f>IF(FALSE,1,0)</f>
        <v>0</v>
      </c>
      <c r="AT10" s="152" t="s">
        <v>42</v>
      </c>
      <c r="AU10" s="145">
        <f>IF(LEN($C$42)&lt;1,1,0)</f>
        <v>1</v>
      </c>
      <c r="AV10" s="145" t="s">
        <v>83</v>
      </c>
      <c r="AW10" s="147"/>
      <c r="AX10" s="147"/>
      <c r="AY10" s="147"/>
      <c r="AZ10" s="147"/>
      <c r="BA10" s="141"/>
      <c r="BB10" s="138"/>
      <c r="BC10" s="138"/>
      <c r="BD10" s="138"/>
      <c r="BE10" s="138"/>
      <c r="BF10" s="138"/>
      <c r="BG10" s="138"/>
      <c r="BH10" s="138"/>
      <c r="BI10" s="138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" customHeight="1">
      <c r="A11" s="115" t="s">
        <v>3</v>
      </c>
      <c r="B11" s="113" t="s">
        <v>4</v>
      </c>
      <c r="C11" s="243"/>
      <c r="D11" s="244"/>
      <c r="E11" s="236"/>
      <c r="F11" s="217"/>
      <c r="G11" s="12"/>
      <c r="H11" s="152"/>
      <c r="I11" s="145"/>
      <c r="J11" s="149" t="s">
        <v>180</v>
      </c>
      <c r="K11" s="145"/>
      <c r="L11" s="145" t="s">
        <v>196</v>
      </c>
      <c r="M11" s="145">
        <v>150</v>
      </c>
      <c r="N11" s="145" t="s">
        <v>134</v>
      </c>
      <c r="O11" s="145" t="s">
        <v>121</v>
      </c>
      <c r="P11" s="145"/>
      <c r="Q11" s="145"/>
      <c r="R11" s="145" t="s">
        <v>121</v>
      </c>
      <c r="S11" s="145"/>
      <c r="T11" s="145" t="s">
        <v>121</v>
      </c>
      <c r="U11" s="145"/>
      <c r="V11" s="145" t="s">
        <v>121</v>
      </c>
      <c r="W11" s="145"/>
      <c r="X11" s="145" t="s">
        <v>121</v>
      </c>
      <c r="Y11" s="145" t="s">
        <v>42</v>
      </c>
      <c r="Z11" s="145" t="s">
        <v>121</v>
      </c>
      <c r="AA11" s="145"/>
      <c r="AB11" s="151"/>
      <c r="AC11" s="149" t="s">
        <v>151</v>
      </c>
      <c r="AD11" s="150">
        <v>200</v>
      </c>
      <c r="AE11" s="151"/>
      <c r="AF11" s="161">
        <v>45285</v>
      </c>
      <c r="AG11" s="147"/>
      <c r="AH11" s="147"/>
      <c r="AI11" s="147"/>
      <c r="AJ11" s="147"/>
      <c r="AK11" s="147"/>
      <c r="AL11" s="147"/>
      <c r="AM11" s="147"/>
      <c r="AN11" s="151"/>
      <c r="AO11" s="151"/>
      <c r="AP11" s="146"/>
      <c r="AQ11" s="151"/>
      <c r="AR11" s="150"/>
      <c r="AS11" s="145">
        <f aca="true" t="shared" si="0" ref="AS11:AS16">IF(FALSE,1,0)</f>
        <v>0</v>
      </c>
      <c r="AT11" s="152" t="s">
        <v>42</v>
      </c>
      <c r="AU11" s="145">
        <f aca="true" t="shared" si="1" ref="AU11:AU16">IF(FALSE,1,0)</f>
        <v>0</v>
      </c>
      <c r="AV11" s="152" t="s">
        <v>42</v>
      </c>
      <c r="AW11" s="147"/>
      <c r="AX11" s="147"/>
      <c r="AY11" s="147"/>
      <c r="AZ11" s="147"/>
      <c r="BA11" s="141"/>
      <c r="BB11" s="138"/>
      <c r="BC11" s="138"/>
      <c r="BD11" s="138"/>
      <c r="BE11" s="138"/>
      <c r="BF11" s="138"/>
      <c r="BG11" s="138"/>
      <c r="BH11" s="138"/>
      <c r="BI11" s="138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 customHeight="1">
      <c r="A12" s="116"/>
      <c r="B12" s="114"/>
      <c r="C12" s="135"/>
      <c r="D12" s="132">
        <f>A12*C12</f>
        <v>0</v>
      </c>
      <c r="E12" s="117"/>
      <c r="F12" s="216"/>
      <c r="G12" s="10"/>
      <c r="H12" s="152"/>
      <c r="I12" s="147"/>
      <c r="J12" s="149"/>
      <c r="K12" s="145"/>
      <c r="L12" s="147" t="s">
        <v>193</v>
      </c>
      <c r="M12" s="149">
        <v>350</v>
      </c>
      <c r="N12" s="145" t="s">
        <v>165</v>
      </c>
      <c r="O12" s="145" t="s">
        <v>122</v>
      </c>
      <c r="P12" s="145"/>
      <c r="Q12" s="145"/>
      <c r="R12" s="145" t="s">
        <v>122</v>
      </c>
      <c r="S12" s="145"/>
      <c r="T12" s="145" t="s">
        <v>122</v>
      </c>
      <c r="U12" s="145"/>
      <c r="V12" s="145" t="s">
        <v>122</v>
      </c>
      <c r="W12" s="145"/>
      <c r="X12" s="145" t="s">
        <v>122</v>
      </c>
      <c r="Y12" s="145" t="s">
        <v>42</v>
      </c>
      <c r="Z12" s="145" t="s">
        <v>122</v>
      </c>
      <c r="AA12" s="145"/>
      <c r="AB12" s="149"/>
      <c r="AC12" s="149" t="s">
        <v>153</v>
      </c>
      <c r="AD12" s="151">
        <v>300</v>
      </c>
      <c r="AE12" s="149"/>
      <c r="AF12" s="161">
        <v>45286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6"/>
      <c r="AQ12" s="151"/>
      <c r="AR12" s="150"/>
      <c r="AS12" s="145">
        <f t="shared" si="0"/>
        <v>0</v>
      </c>
      <c r="AT12" s="152" t="s">
        <v>42</v>
      </c>
      <c r="AU12" s="145">
        <f t="shared" si="1"/>
        <v>0</v>
      </c>
      <c r="AV12" s="152" t="s">
        <v>42</v>
      </c>
      <c r="AW12" s="147"/>
      <c r="AX12" s="147"/>
      <c r="AY12" s="147"/>
      <c r="AZ12" s="147"/>
      <c r="BA12" s="141"/>
      <c r="BB12" s="138"/>
      <c r="BC12" s="138"/>
      <c r="BD12" s="138"/>
      <c r="BE12" s="138"/>
      <c r="BF12" s="138"/>
      <c r="BG12" s="138"/>
      <c r="BH12" s="138"/>
      <c r="BI12" s="138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" customHeight="1">
      <c r="A13" s="118"/>
      <c r="B13" s="114"/>
      <c r="C13" s="135"/>
      <c r="D13" s="132">
        <f>A13*C13</f>
        <v>0</v>
      </c>
      <c r="E13" s="117"/>
      <c r="F13" s="217"/>
      <c r="G13" s="12"/>
      <c r="H13" s="152"/>
      <c r="I13" s="147"/>
      <c r="J13" s="145"/>
      <c r="K13" s="145"/>
      <c r="L13" s="149" t="s">
        <v>194</v>
      </c>
      <c r="M13" s="145">
        <v>0</v>
      </c>
      <c r="N13" s="145" t="s">
        <v>166</v>
      </c>
      <c r="O13" s="145" t="s">
        <v>123</v>
      </c>
      <c r="P13" s="145"/>
      <c r="Q13" s="145"/>
      <c r="R13" s="145" t="s">
        <v>123</v>
      </c>
      <c r="S13" s="145"/>
      <c r="T13" s="145" t="s">
        <v>123</v>
      </c>
      <c r="U13" s="145"/>
      <c r="V13" s="145" t="s">
        <v>123</v>
      </c>
      <c r="W13" s="145"/>
      <c r="X13" s="145" t="s">
        <v>123</v>
      </c>
      <c r="Y13" s="145" t="s">
        <v>42</v>
      </c>
      <c r="Z13" s="145" t="s">
        <v>123</v>
      </c>
      <c r="AA13" s="145"/>
      <c r="AB13" s="146"/>
      <c r="AC13" s="149"/>
      <c r="AD13" s="151" t="s">
        <v>42</v>
      </c>
      <c r="AE13" s="146"/>
      <c r="AF13" s="161">
        <v>45292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6"/>
      <c r="AQ13" s="146"/>
      <c r="AR13" s="146"/>
      <c r="AS13" s="145">
        <f t="shared" si="0"/>
        <v>0</v>
      </c>
      <c r="AT13" s="152" t="s">
        <v>42</v>
      </c>
      <c r="AU13" s="145">
        <f t="shared" si="1"/>
        <v>0</v>
      </c>
      <c r="AV13" s="152" t="s">
        <v>42</v>
      </c>
      <c r="AW13" s="147"/>
      <c r="AX13" s="147"/>
      <c r="AY13" s="147"/>
      <c r="AZ13" s="147"/>
      <c r="BA13" s="141"/>
      <c r="BB13" s="138"/>
      <c r="BC13" s="138"/>
      <c r="BD13" s="138"/>
      <c r="BE13" s="138"/>
      <c r="BF13" s="138"/>
      <c r="BG13" s="138"/>
      <c r="BH13" s="138"/>
      <c r="BI13" s="138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5" customHeight="1">
      <c r="A14" s="110" t="s">
        <v>100</v>
      </c>
      <c r="B14" s="111" t="s">
        <v>45</v>
      </c>
      <c r="C14" s="112" t="s">
        <v>41</v>
      </c>
      <c r="D14" s="136" t="s">
        <v>144</v>
      </c>
      <c r="E14" s="124"/>
      <c r="F14" s="216" t="s">
        <v>88</v>
      </c>
      <c r="G14" s="10"/>
      <c r="H14" s="152"/>
      <c r="I14" s="145"/>
      <c r="J14" s="145"/>
      <c r="K14" s="145"/>
      <c r="L14" s="149" t="s">
        <v>195</v>
      </c>
      <c r="M14" s="149">
        <v>0</v>
      </c>
      <c r="N14" s="145" t="s">
        <v>163</v>
      </c>
      <c r="O14" s="145" t="s">
        <v>124</v>
      </c>
      <c r="P14" s="145"/>
      <c r="Q14" s="145"/>
      <c r="R14" s="145" t="s">
        <v>124</v>
      </c>
      <c r="S14" s="145"/>
      <c r="T14" s="145" t="s">
        <v>124</v>
      </c>
      <c r="U14" s="145"/>
      <c r="V14" s="145" t="s">
        <v>124</v>
      </c>
      <c r="W14" s="145"/>
      <c r="X14" s="145" t="s">
        <v>124</v>
      </c>
      <c r="Y14" s="145" t="s">
        <v>42</v>
      </c>
      <c r="Z14" s="145" t="s">
        <v>124</v>
      </c>
      <c r="AA14" s="145"/>
      <c r="AB14" s="146"/>
      <c r="AC14" s="149"/>
      <c r="AD14" s="151"/>
      <c r="AE14" s="146"/>
      <c r="AF14" s="161">
        <v>45380</v>
      </c>
      <c r="AG14" s="147"/>
      <c r="AH14" s="147"/>
      <c r="AI14" s="147"/>
      <c r="AJ14" s="147"/>
      <c r="AK14" s="147"/>
      <c r="AL14" s="147"/>
      <c r="AM14" s="147"/>
      <c r="AN14" s="147"/>
      <c r="AO14" s="147"/>
      <c r="AP14" s="146"/>
      <c r="AQ14" s="146"/>
      <c r="AR14" s="146"/>
      <c r="AS14" s="145">
        <f t="shared" si="0"/>
        <v>0</v>
      </c>
      <c r="AT14" s="152" t="s">
        <v>42</v>
      </c>
      <c r="AU14" s="145">
        <f t="shared" si="1"/>
        <v>0</v>
      </c>
      <c r="AV14" s="152" t="s">
        <v>42</v>
      </c>
      <c r="AW14" s="147"/>
      <c r="AX14" s="147"/>
      <c r="AY14" s="147"/>
      <c r="AZ14" s="147"/>
      <c r="BA14" s="141"/>
      <c r="BB14" s="138"/>
      <c r="BC14" s="138"/>
      <c r="BD14" s="138"/>
      <c r="BE14" s="138"/>
      <c r="BF14" s="138"/>
      <c r="BG14" s="138"/>
      <c r="BH14" s="138"/>
      <c r="BI14" s="138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" customHeight="1">
      <c r="A15" s="49">
        <f>$A$13*$A$12*0.0001</f>
        <v>0</v>
      </c>
      <c r="B15" s="38">
        <f>IF($A$15&lt;=7,1,IF($A$15&lt;=17,2,3))</f>
        <v>1</v>
      </c>
      <c r="C15" s="41">
        <v>9</v>
      </c>
      <c r="D15" s="144" t="e">
        <f>C3/B18</f>
        <v>#DIV/0!</v>
      </c>
      <c r="E15" s="121"/>
      <c r="F15" s="217"/>
      <c r="G15" s="12"/>
      <c r="H15" s="149"/>
      <c r="I15" s="147"/>
      <c r="J15" s="147"/>
      <c r="K15" s="147"/>
      <c r="L15" s="149"/>
      <c r="M15" s="145"/>
      <c r="N15" s="145" t="s">
        <v>140</v>
      </c>
      <c r="O15" s="145" t="s">
        <v>125</v>
      </c>
      <c r="P15" s="145"/>
      <c r="Q15" s="145"/>
      <c r="R15" s="145" t="s">
        <v>125</v>
      </c>
      <c r="S15" s="145"/>
      <c r="T15" s="145" t="s">
        <v>125</v>
      </c>
      <c r="U15" s="145"/>
      <c r="V15" s="145" t="s">
        <v>125</v>
      </c>
      <c r="W15" s="145"/>
      <c r="X15" s="145" t="s">
        <v>125</v>
      </c>
      <c r="Y15" s="145" t="s">
        <v>42</v>
      </c>
      <c r="Z15" s="145" t="s">
        <v>125</v>
      </c>
      <c r="AA15" s="145"/>
      <c r="AB15" s="149"/>
      <c r="AC15" s="149"/>
      <c r="AD15" s="164"/>
      <c r="AE15" s="149"/>
      <c r="AF15" s="161">
        <v>45383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6"/>
      <c r="AQ15" s="146"/>
      <c r="AR15" s="146"/>
      <c r="AS15" s="145">
        <f t="shared" si="0"/>
        <v>0</v>
      </c>
      <c r="AT15" s="152" t="s">
        <v>42</v>
      </c>
      <c r="AU15" s="145">
        <f t="shared" si="1"/>
        <v>0</v>
      </c>
      <c r="AV15" s="152" t="s">
        <v>42</v>
      </c>
      <c r="AW15" s="147"/>
      <c r="AX15" s="147"/>
      <c r="AY15" s="147"/>
      <c r="AZ15" s="147"/>
      <c r="BA15" s="141"/>
      <c r="BB15" s="138"/>
      <c r="BC15" s="138"/>
      <c r="BD15" s="138"/>
      <c r="BE15" s="138"/>
      <c r="BF15" s="138"/>
      <c r="BG15" s="138"/>
      <c r="BH15" s="138"/>
      <c r="BI15" s="138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" customHeight="1">
      <c r="A16" s="239" t="s">
        <v>183</v>
      </c>
      <c r="B16" s="240"/>
      <c r="C16" s="224" t="s">
        <v>15</v>
      </c>
      <c r="D16" s="245"/>
      <c r="E16" s="122"/>
      <c r="F16" s="216" t="s">
        <v>89</v>
      </c>
      <c r="G16" s="10"/>
      <c r="H16" s="159"/>
      <c r="I16" s="147"/>
      <c r="J16" s="147"/>
      <c r="K16" s="147"/>
      <c r="L16" s="149"/>
      <c r="M16" s="145"/>
      <c r="N16" s="145" t="s">
        <v>57</v>
      </c>
      <c r="O16" s="145" t="s">
        <v>126</v>
      </c>
      <c r="P16" s="145"/>
      <c r="Q16" s="145"/>
      <c r="R16" s="145" t="s">
        <v>126</v>
      </c>
      <c r="S16" s="145"/>
      <c r="T16" s="145" t="s">
        <v>126</v>
      </c>
      <c r="U16" s="145"/>
      <c r="V16" s="145" t="s">
        <v>126</v>
      </c>
      <c r="W16" s="145"/>
      <c r="X16" s="145" t="s">
        <v>126</v>
      </c>
      <c r="Y16" s="145" t="s">
        <v>42</v>
      </c>
      <c r="Z16" s="145" t="s">
        <v>126</v>
      </c>
      <c r="AA16" s="145"/>
      <c r="AB16" s="149"/>
      <c r="AC16" s="149"/>
      <c r="AD16" s="164"/>
      <c r="AE16" s="149"/>
      <c r="AF16" s="161">
        <v>45413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6"/>
      <c r="AQ16" s="146"/>
      <c r="AR16" s="146"/>
      <c r="AS16" s="145">
        <f t="shared" si="0"/>
        <v>0</v>
      </c>
      <c r="AT16" s="149" t="s">
        <v>42</v>
      </c>
      <c r="AU16" s="145">
        <f t="shared" si="1"/>
        <v>0</v>
      </c>
      <c r="AV16" s="149" t="s">
        <v>42</v>
      </c>
      <c r="AW16" s="147"/>
      <c r="AX16" s="147"/>
      <c r="AY16" s="147"/>
      <c r="AZ16" s="147"/>
      <c r="BA16" s="141"/>
      <c r="BB16" s="138"/>
      <c r="BC16" s="138"/>
      <c r="BD16" s="138"/>
      <c r="BE16" s="138"/>
      <c r="BF16" s="138"/>
      <c r="BG16" s="138"/>
      <c r="BH16" s="138"/>
      <c r="BI16" s="138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9.75" customHeight="1">
      <c r="A17" s="106">
        <v>4</v>
      </c>
      <c r="B17" s="107" t="b">
        <v>0</v>
      </c>
      <c r="C17" s="84"/>
      <c r="D17" s="133">
        <v>12</v>
      </c>
      <c r="E17" s="124"/>
      <c r="F17" s="217"/>
      <c r="G17" s="13"/>
      <c r="H17" s="159"/>
      <c r="I17" s="147"/>
      <c r="J17" s="147"/>
      <c r="K17" s="147"/>
      <c r="L17" s="149"/>
      <c r="M17" s="145"/>
      <c r="N17" s="147" t="s">
        <v>164</v>
      </c>
      <c r="O17" s="145" t="s">
        <v>127</v>
      </c>
      <c r="P17" s="145"/>
      <c r="Q17" s="145"/>
      <c r="R17" s="145" t="s">
        <v>127</v>
      </c>
      <c r="S17" s="145"/>
      <c r="T17" s="145" t="s">
        <v>127</v>
      </c>
      <c r="U17" s="145"/>
      <c r="V17" s="145" t="s">
        <v>127</v>
      </c>
      <c r="W17" s="145"/>
      <c r="X17" s="145" t="s">
        <v>127</v>
      </c>
      <c r="Y17" s="145" t="s">
        <v>42</v>
      </c>
      <c r="Z17" s="145" t="s">
        <v>127</v>
      </c>
      <c r="AA17" s="145"/>
      <c r="AB17" s="146"/>
      <c r="AC17" s="149"/>
      <c r="AD17" s="150"/>
      <c r="AE17" s="146"/>
      <c r="AF17" s="161">
        <v>45420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6"/>
      <c r="AQ17" s="146"/>
      <c r="AR17" s="146"/>
      <c r="AS17" s="145">
        <v>1</v>
      </c>
      <c r="AT17" s="152" t="s">
        <v>73</v>
      </c>
      <c r="AU17" s="145">
        <v>1</v>
      </c>
      <c r="AV17" s="152" t="s">
        <v>73</v>
      </c>
      <c r="AW17" s="147"/>
      <c r="AX17" s="147"/>
      <c r="AY17" s="147"/>
      <c r="AZ17" s="147"/>
      <c r="BA17" s="141"/>
      <c r="BB17" s="138"/>
      <c r="BC17" s="138"/>
      <c r="BD17" s="138"/>
      <c r="BE17" s="138"/>
      <c r="BF17" s="138"/>
      <c r="BG17" s="138"/>
      <c r="BH17" s="138"/>
      <c r="BI17" s="138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9.75" customHeight="1">
      <c r="A18" s="106">
        <v>1</v>
      </c>
      <c r="B18" s="137">
        <f>C12*C13</f>
        <v>0</v>
      </c>
      <c r="C18" s="84"/>
      <c r="D18" s="133">
        <v>5</v>
      </c>
      <c r="E18" s="121"/>
      <c r="F18" s="193" t="s">
        <v>34</v>
      </c>
      <c r="G18" s="10">
        <f>B3</f>
        <v>0</v>
      </c>
      <c r="H18" s="159"/>
      <c r="I18" s="147"/>
      <c r="J18" s="147"/>
      <c r="K18" s="147"/>
      <c r="L18" s="149"/>
      <c r="M18" s="145"/>
      <c r="N18" s="145" t="s">
        <v>139</v>
      </c>
      <c r="O18" s="145" t="s">
        <v>132</v>
      </c>
      <c r="P18" s="145"/>
      <c r="Q18" s="145"/>
      <c r="R18" s="145" t="s">
        <v>132</v>
      </c>
      <c r="S18" s="145"/>
      <c r="T18" s="145" t="s">
        <v>132</v>
      </c>
      <c r="U18" s="145"/>
      <c r="V18" s="145" t="s">
        <v>132</v>
      </c>
      <c r="W18" s="145"/>
      <c r="X18" s="145" t="s">
        <v>132</v>
      </c>
      <c r="Y18" s="145" t="s">
        <v>42</v>
      </c>
      <c r="Z18" s="145" t="s">
        <v>132</v>
      </c>
      <c r="AA18" s="145"/>
      <c r="AB18" s="149"/>
      <c r="AC18" s="149"/>
      <c r="AD18" s="151"/>
      <c r="AE18" s="149"/>
      <c r="AF18" s="161">
        <v>45478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6"/>
      <c r="AQ18" s="146"/>
      <c r="AR18" s="146"/>
      <c r="AS18" s="146"/>
      <c r="AT18" s="147"/>
      <c r="AU18" s="147"/>
      <c r="AV18" s="147"/>
      <c r="AW18" s="147"/>
      <c r="AX18" s="147"/>
      <c r="AY18" s="147"/>
      <c r="AZ18" s="147"/>
      <c r="BA18" s="141"/>
      <c r="BB18" s="138"/>
      <c r="BC18" s="138"/>
      <c r="BD18" s="138"/>
      <c r="BE18" s="138"/>
      <c r="BF18" s="138"/>
      <c r="BG18" s="138"/>
      <c r="BH18" s="138"/>
      <c r="BI18" s="138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5" customHeight="1">
      <c r="A19" s="50" t="s">
        <v>59</v>
      </c>
      <c r="B19" s="22">
        <v>0</v>
      </c>
      <c r="C19" s="84"/>
      <c r="D19" s="134">
        <v>3</v>
      </c>
      <c r="E19" s="122"/>
      <c r="F19" s="194"/>
      <c r="G19" s="14"/>
      <c r="H19" s="159"/>
      <c r="I19" s="147"/>
      <c r="J19" s="147"/>
      <c r="K19" s="147"/>
      <c r="L19" s="146"/>
      <c r="M19" s="145"/>
      <c r="N19" s="147"/>
      <c r="O19" s="145" t="s">
        <v>131</v>
      </c>
      <c r="P19" s="145"/>
      <c r="Q19" s="145"/>
      <c r="R19" s="145" t="s">
        <v>131</v>
      </c>
      <c r="S19" s="145"/>
      <c r="T19" s="145" t="s">
        <v>131</v>
      </c>
      <c r="U19" s="145"/>
      <c r="V19" s="145" t="s">
        <v>131</v>
      </c>
      <c r="W19" s="145"/>
      <c r="X19" s="145" t="s">
        <v>131</v>
      </c>
      <c r="Y19" s="145" t="s">
        <v>42</v>
      </c>
      <c r="Z19" s="145" t="s">
        <v>131</v>
      </c>
      <c r="AA19" s="145"/>
      <c r="AB19" s="149"/>
      <c r="AC19" s="149"/>
      <c r="AD19" s="151"/>
      <c r="AE19" s="149"/>
      <c r="AF19" s="161">
        <v>45593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6"/>
      <c r="AQ19" s="146"/>
      <c r="AR19" s="146"/>
      <c r="AS19" s="146"/>
      <c r="AT19" s="147"/>
      <c r="AU19" s="147"/>
      <c r="AV19" s="147"/>
      <c r="AW19" s="147"/>
      <c r="AX19" s="147"/>
      <c r="AY19" s="147"/>
      <c r="AZ19" s="147"/>
      <c r="BA19" s="141"/>
      <c r="BB19" s="138"/>
      <c r="BC19" s="138"/>
      <c r="BD19" s="138"/>
      <c r="BE19" s="138"/>
      <c r="BF19" s="138"/>
      <c r="BG19" s="138"/>
      <c r="BH19" s="138"/>
      <c r="BI19" s="138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5" customHeight="1">
      <c r="A20" s="51" t="s">
        <v>60</v>
      </c>
      <c r="B20" s="23">
        <v>0</v>
      </c>
      <c r="C20" s="108"/>
      <c r="D20" s="134"/>
      <c r="E20" s="121"/>
      <c r="F20" s="201" t="s">
        <v>25</v>
      </c>
      <c r="G20" s="202"/>
      <c r="H20" s="152"/>
      <c r="I20" s="147"/>
      <c r="J20" s="147"/>
      <c r="K20" s="147"/>
      <c r="L20" s="149"/>
      <c r="M20" s="145"/>
      <c r="N20" s="147"/>
      <c r="O20" s="145" t="s">
        <v>128</v>
      </c>
      <c r="P20" s="145"/>
      <c r="Q20" s="145"/>
      <c r="R20" s="145" t="s">
        <v>128</v>
      </c>
      <c r="S20" s="145"/>
      <c r="T20" s="145" t="s">
        <v>128</v>
      </c>
      <c r="U20" s="145"/>
      <c r="V20" s="145" t="s">
        <v>128</v>
      </c>
      <c r="W20" s="145"/>
      <c r="X20" s="145" t="s">
        <v>128</v>
      </c>
      <c r="Y20" s="145" t="s">
        <v>42</v>
      </c>
      <c r="Z20" s="145" t="s">
        <v>128</v>
      </c>
      <c r="AA20" s="145"/>
      <c r="AB20" s="149"/>
      <c r="AC20" s="149"/>
      <c r="AD20" s="164"/>
      <c r="AE20" s="149"/>
      <c r="AF20" s="155"/>
      <c r="AG20" s="147"/>
      <c r="AH20" s="147"/>
      <c r="AI20" s="147"/>
      <c r="AJ20" s="147"/>
      <c r="AK20" s="147"/>
      <c r="AL20" s="147"/>
      <c r="AM20" s="147"/>
      <c r="AN20" s="147"/>
      <c r="AO20" s="147"/>
      <c r="AP20" s="146"/>
      <c r="AQ20" s="146"/>
      <c r="AR20" s="146"/>
      <c r="AS20" s="146"/>
      <c r="AT20" s="147"/>
      <c r="AU20" s="147"/>
      <c r="AV20" s="147"/>
      <c r="AW20" s="147"/>
      <c r="AX20" s="147"/>
      <c r="AY20" s="147"/>
      <c r="AZ20" s="147"/>
      <c r="BA20" s="141"/>
      <c r="BB20" s="138"/>
      <c r="BC20" s="138"/>
      <c r="BD20" s="138"/>
      <c r="BE20" s="138"/>
      <c r="BF20" s="138"/>
      <c r="BG20" s="138"/>
      <c r="BH20" s="138"/>
      <c r="BI20" s="138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5" customHeight="1">
      <c r="A21" s="109" t="s">
        <v>61</v>
      </c>
      <c r="B21" s="40">
        <f>$B$20*380/60-$B$19</f>
        <v>0</v>
      </c>
      <c r="C21" s="39" t="s">
        <v>141</v>
      </c>
      <c r="D21" s="72" t="s">
        <v>9</v>
      </c>
      <c r="E21" s="122"/>
      <c r="F21" s="203" t="s">
        <v>26</v>
      </c>
      <c r="G21" s="204"/>
      <c r="H21" s="165"/>
      <c r="I21" s="147"/>
      <c r="J21" s="147"/>
      <c r="K21" s="147"/>
      <c r="L21" s="149"/>
      <c r="M21" s="145"/>
      <c r="N21" s="147"/>
      <c r="O21" s="145" t="s">
        <v>129</v>
      </c>
      <c r="P21" s="145"/>
      <c r="Q21" s="145"/>
      <c r="R21" s="145" t="s">
        <v>129</v>
      </c>
      <c r="S21" s="145"/>
      <c r="T21" s="145" t="s">
        <v>129</v>
      </c>
      <c r="U21" s="145"/>
      <c r="V21" s="145" t="s">
        <v>129</v>
      </c>
      <c r="W21" s="145"/>
      <c r="X21" s="145" t="s">
        <v>129</v>
      </c>
      <c r="Y21" s="145" t="s">
        <v>42</v>
      </c>
      <c r="Z21" s="145" t="s">
        <v>129</v>
      </c>
      <c r="AA21" s="145"/>
      <c r="AB21" s="149"/>
      <c r="AC21" s="149"/>
      <c r="AD21" s="164"/>
      <c r="AE21" s="149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6"/>
      <c r="AQ21" s="146"/>
      <c r="AR21" s="146"/>
      <c r="AS21" s="146"/>
      <c r="AT21" s="147"/>
      <c r="AU21" s="147"/>
      <c r="AV21" s="147"/>
      <c r="AW21" s="147"/>
      <c r="AX21" s="147"/>
      <c r="AY21" s="147"/>
      <c r="AZ21" s="147"/>
      <c r="BA21" s="141"/>
      <c r="BB21" s="138"/>
      <c r="BC21" s="138"/>
      <c r="BD21" s="138"/>
      <c r="BE21" s="138"/>
      <c r="BF21" s="138"/>
      <c r="BG21" s="138"/>
      <c r="BH21" s="138"/>
      <c r="BI21" s="138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5" customHeight="1">
      <c r="A22" s="246" t="s">
        <v>92</v>
      </c>
      <c r="B22" s="247"/>
      <c r="C22" s="73">
        <v>0</v>
      </c>
      <c r="D22" s="74" t="str">
        <f>IF($D$18&lt;5,$D$18-1,"?")</f>
        <v>?</v>
      </c>
      <c r="E22" s="124"/>
      <c r="F22" s="205" t="s">
        <v>167</v>
      </c>
      <c r="G22" s="214"/>
      <c r="H22" s="166"/>
      <c r="I22" s="147"/>
      <c r="J22" s="147"/>
      <c r="K22" s="147"/>
      <c r="L22" s="146"/>
      <c r="M22" s="145"/>
      <c r="N22" s="147"/>
      <c r="O22" s="145" t="s">
        <v>130</v>
      </c>
      <c r="P22" s="145"/>
      <c r="Q22" s="145"/>
      <c r="R22" s="145" t="s">
        <v>130</v>
      </c>
      <c r="S22" s="145"/>
      <c r="T22" s="145" t="s">
        <v>130</v>
      </c>
      <c r="U22" s="145"/>
      <c r="V22" s="145" t="s">
        <v>130</v>
      </c>
      <c r="W22" s="145"/>
      <c r="X22" s="145" t="s">
        <v>130</v>
      </c>
      <c r="Y22" s="145"/>
      <c r="Z22" s="145" t="s">
        <v>130</v>
      </c>
      <c r="AA22" s="145"/>
      <c r="AB22" s="149"/>
      <c r="AC22" s="149"/>
      <c r="AD22" s="164"/>
      <c r="AE22" s="149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6"/>
      <c r="AQ22" s="146"/>
      <c r="AR22" s="146"/>
      <c r="AS22" s="146"/>
      <c r="AT22" s="147"/>
      <c r="AU22" s="147"/>
      <c r="AV22" s="147"/>
      <c r="AW22" s="147"/>
      <c r="AX22" s="147"/>
      <c r="AY22" s="147"/>
      <c r="AZ22" s="147"/>
      <c r="BA22" s="141"/>
      <c r="BB22" s="138"/>
      <c r="BC22" s="138"/>
      <c r="BD22" s="138"/>
      <c r="BE22" s="138"/>
      <c r="BF22" s="138"/>
      <c r="BG22" s="138"/>
      <c r="BH22" s="138"/>
      <c r="BI22" s="138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9.75" customHeight="1">
      <c r="A23" s="248"/>
      <c r="B23" s="249"/>
      <c r="C23" s="241"/>
      <c r="D23" s="242"/>
      <c r="E23" s="121"/>
      <c r="F23" s="211"/>
      <c r="G23" s="215"/>
      <c r="H23" s="166"/>
      <c r="I23" s="147"/>
      <c r="J23" s="147"/>
      <c r="K23" s="147"/>
      <c r="L23" s="146"/>
      <c r="M23" s="145"/>
      <c r="N23" s="147"/>
      <c r="O23" s="145"/>
      <c r="P23" s="145"/>
      <c r="Q23" s="145"/>
      <c r="R23" s="145"/>
      <c r="S23" s="145"/>
      <c r="T23" s="145"/>
      <c r="U23" s="145"/>
      <c r="V23" s="145"/>
      <c r="W23" s="145"/>
      <c r="X23" s="153"/>
      <c r="Y23" s="145"/>
      <c r="Z23" s="145"/>
      <c r="AA23" s="145"/>
      <c r="AB23" s="149"/>
      <c r="AC23" s="149"/>
      <c r="AD23" s="149"/>
      <c r="AE23" s="149"/>
      <c r="AF23" s="149"/>
      <c r="AG23" s="149"/>
      <c r="AH23" s="149"/>
      <c r="AI23" s="149"/>
      <c r="AJ23" s="145"/>
      <c r="AK23" s="145"/>
      <c r="AL23" s="145"/>
      <c r="AM23" s="145"/>
      <c r="AN23" s="146"/>
      <c r="AO23" s="146"/>
      <c r="AP23" s="146"/>
      <c r="AQ23" s="146"/>
      <c r="AR23" s="146"/>
      <c r="AS23" s="146"/>
      <c r="AT23" s="147"/>
      <c r="AU23" s="147"/>
      <c r="AV23" s="147"/>
      <c r="AW23" s="147"/>
      <c r="AX23" s="147"/>
      <c r="AY23" s="147"/>
      <c r="AZ23" s="147"/>
      <c r="BA23" s="141"/>
      <c r="BB23" s="138"/>
      <c r="BC23" s="138"/>
      <c r="BD23" s="138"/>
      <c r="BE23" s="138"/>
      <c r="BF23" s="138"/>
      <c r="BG23" s="138"/>
      <c r="BH23" s="138"/>
      <c r="BI23" s="138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 customHeight="1">
      <c r="A24" s="250"/>
      <c r="B24" s="249"/>
      <c r="C24" s="237" t="s">
        <v>161</v>
      </c>
      <c r="D24" s="238"/>
      <c r="E24" s="121"/>
      <c r="F24" s="205"/>
      <c r="G24" s="212"/>
      <c r="H24" s="159"/>
      <c r="I24" s="147"/>
      <c r="J24" s="147"/>
      <c r="K24" s="147"/>
      <c r="L24" s="149"/>
      <c r="M24" s="145"/>
      <c r="N24" s="147"/>
      <c r="O24" s="145"/>
      <c r="P24" s="145"/>
      <c r="Q24" s="145"/>
      <c r="R24" s="145"/>
      <c r="S24" s="145"/>
      <c r="T24" s="145"/>
      <c r="U24" s="145"/>
      <c r="V24" s="145"/>
      <c r="W24" s="145"/>
      <c r="X24" s="153"/>
      <c r="Y24" s="145"/>
      <c r="Z24" s="145"/>
      <c r="AA24" s="145"/>
      <c r="AB24" s="149"/>
      <c r="AC24" s="149"/>
      <c r="AD24" s="149"/>
      <c r="AE24" s="149"/>
      <c r="AF24" s="149"/>
      <c r="AG24" s="149"/>
      <c r="AH24" s="149"/>
      <c r="AI24" s="149"/>
      <c r="AJ24" s="145"/>
      <c r="AK24" s="145"/>
      <c r="AL24" s="145"/>
      <c r="AM24" s="145"/>
      <c r="AN24" s="146"/>
      <c r="AO24" s="146"/>
      <c r="AP24" s="146"/>
      <c r="AQ24" s="146"/>
      <c r="AR24" s="146"/>
      <c r="AS24" s="146"/>
      <c r="AT24" s="147"/>
      <c r="AU24" s="147"/>
      <c r="AV24" s="147"/>
      <c r="AW24" s="147"/>
      <c r="AX24" s="147"/>
      <c r="AY24" s="147"/>
      <c r="AZ24" s="147"/>
      <c r="BA24" s="141"/>
      <c r="BB24" s="138"/>
      <c r="BC24" s="138"/>
      <c r="BD24" s="138"/>
      <c r="BE24" s="138"/>
      <c r="BF24" s="138"/>
      <c r="BG24" s="138"/>
      <c r="BH24" s="138"/>
      <c r="BI24" s="138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 customHeight="1" thickBot="1">
      <c r="A25" s="250"/>
      <c r="B25" s="249"/>
      <c r="C25" s="253"/>
      <c r="D25" s="254"/>
      <c r="E25" s="122"/>
      <c r="F25" s="206"/>
      <c r="G25" s="213"/>
      <c r="H25" s="159"/>
      <c r="I25" s="147"/>
      <c r="J25" s="147"/>
      <c r="K25" s="147"/>
      <c r="L25" s="149"/>
      <c r="M25" s="145"/>
      <c r="N25" s="147"/>
      <c r="O25" s="145"/>
      <c r="P25" s="145"/>
      <c r="Q25" s="145"/>
      <c r="R25" s="145"/>
      <c r="S25" s="145"/>
      <c r="T25" s="145"/>
      <c r="U25" s="145"/>
      <c r="V25" s="145"/>
      <c r="W25" s="145"/>
      <c r="X25" s="153"/>
      <c r="Y25" s="145"/>
      <c r="Z25" s="145"/>
      <c r="AA25" s="145"/>
      <c r="AB25" s="149"/>
      <c r="AC25" s="149"/>
      <c r="AD25" s="149"/>
      <c r="AE25" s="149"/>
      <c r="AF25" s="149"/>
      <c r="AG25" s="149"/>
      <c r="AH25" s="149"/>
      <c r="AI25" s="149"/>
      <c r="AJ25" s="145"/>
      <c r="AK25" s="145"/>
      <c r="AL25" s="145"/>
      <c r="AM25" s="145"/>
      <c r="AN25" s="146"/>
      <c r="AO25" s="146"/>
      <c r="AP25" s="146"/>
      <c r="AQ25" s="146"/>
      <c r="AR25" s="146"/>
      <c r="AS25" s="146"/>
      <c r="AT25" s="147"/>
      <c r="AU25" s="147"/>
      <c r="AV25" s="147"/>
      <c r="AW25" s="147"/>
      <c r="AX25" s="147"/>
      <c r="AY25" s="147"/>
      <c r="AZ25" s="147"/>
      <c r="BA25" s="141"/>
      <c r="BB25" s="138"/>
      <c r="BC25" s="138"/>
      <c r="BD25" s="138"/>
      <c r="BE25" s="138"/>
      <c r="BF25" s="138"/>
      <c r="BG25" s="138"/>
      <c r="BH25" s="138"/>
      <c r="BI25" s="138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" customHeight="1" thickTop="1">
      <c r="A26" s="251"/>
      <c r="B26" s="252"/>
      <c r="C26" s="228"/>
      <c r="D26" s="229"/>
      <c r="E26" s="125"/>
      <c r="F26" s="207" t="s">
        <v>185</v>
      </c>
      <c r="G26" s="208"/>
      <c r="H26" s="159"/>
      <c r="I26" s="145"/>
      <c r="J26" s="152"/>
      <c r="K26" s="145"/>
      <c r="L26" s="146"/>
      <c r="M26" s="145"/>
      <c r="N26" s="147"/>
      <c r="O26" s="145"/>
      <c r="P26" s="145"/>
      <c r="Q26" s="145"/>
      <c r="R26" s="145"/>
      <c r="S26" s="145"/>
      <c r="T26" s="145"/>
      <c r="U26" s="145"/>
      <c r="V26" s="145"/>
      <c r="W26" s="145"/>
      <c r="X26" s="153"/>
      <c r="Y26" s="145"/>
      <c r="Z26" s="145"/>
      <c r="AA26" s="145"/>
      <c r="AB26" s="149"/>
      <c r="AC26" s="149"/>
      <c r="AD26" s="149"/>
      <c r="AE26" s="149"/>
      <c r="AF26" s="149"/>
      <c r="AG26" s="149"/>
      <c r="AH26" s="149"/>
      <c r="AI26" s="149"/>
      <c r="AJ26" s="145"/>
      <c r="AK26" s="145"/>
      <c r="AL26" s="145"/>
      <c r="AM26" s="145"/>
      <c r="AN26" s="146"/>
      <c r="AO26" s="146"/>
      <c r="AP26" s="146"/>
      <c r="AQ26" s="146"/>
      <c r="AR26" s="146"/>
      <c r="AS26" s="146"/>
      <c r="AT26" s="147"/>
      <c r="AU26" s="147"/>
      <c r="AV26" s="147"/>
      <c r="AW26" s="147"/>
      <c r="AX26" s="147"/>
      <c r="AY26" s="147"/>
      <c r="AZ26" s="147"/>
      <c r="BA26" s="141"/>
      <c r="BB26" s="138"/>
      <c r="BC26" s="138"/>
      <c r="BD26" s="138"/>
      <c r="BE26" s="138"/>
      <c r="BF26" s="138"/>
      <c r="BG26" s="138"/>
      <c r="BH26" s="138"/>
      <c r="BI26" s="138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4.5" customHeight="1" thickBot="1">
      <c r="A27" s="97"/>
      <c r="B27" s="98"/>
      <c r="C27" s="99"/>
      <c r="D27" s="99"/>
      <c r="E27" s="100"/>
      <c r="F27" s="209"/>
      <c r="G27" s="210"/>
      <c r="H27" s="159"/>
      <c r="I27" s="145"/>
      <c r="J27" s="145"/>
      <c r="K27" s="145"/>
      <c r="L27" s="146"/>
      <c r="M27" s="145"/>
      <c r="N27" s="147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9"/>
      <c r="AC27" s="149"/>
      <c r="AD27" s="149"/>
      <c r="AE27" s="149"/>
      <c r="AF27" s="149"/>
      <c r="AG27" s="149"/>
      <c r="AH27" s="149"/>
      <c r="AI27" s="149"/>
      <c r="AJ27" s="145"/>
      <c r="AK27" s="145"/>
      <c r="AL27" s="145"/>
      <c r="AM27" s="145"/>
      <c r="AN27" s="146"/>
      <c r="AO27" s="146"/>
      <c r="AP27" s="146"/>
      <c r="AQ27" s="146"/>
      <c r="AR27" s="146"/>
      <c r="AS27" s="146"/>
      <c r="AT27" s="147"/>
      <c r="AU27" s="147"/>
      <c r="AV27" s="147"/>
      <c r="AW27" s="147"/>
      <c r="AX27" s="147"/>
      <c r="AY27" s="147"/>
      <c r="AZ27" s="147"/>
      <c r="BA27" s="141"/>
      <c r="BB27" s="138"/>
      <c r="BC27" s="138"/>
      <c r="BD27" s="138"/>
      <c r="BE27" s="138"/>
      <c r="BF27" s="138"/>
      <c r="BG27" s="138"/>
      <c r="BH27" s="138"/>
      <c r="BI27" s="138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" customHeight="1">
      <c r="A28" s="101" t="s">
        <v>62</v>
      </c>
      <c r="B28" s="24"/>
      <c r="C28" s="83" t="str">
        <f>"  "&amp;VLOOKUP(1,$AS$1:$AT$17,2,FALSE)</f>
        <v>  chybí počet kusů</v>
      </c>
      <c r="D28" s="96"/>
      <c r="E28" s="102" t="s">
        <v>177</v>
      </c>
      <c r="F28" s="195" t="s">
        <v>14</v>
      </c>
      <c r="G28" s="196"/>
      <c r="H28" s="167"/>
      <c r="I28" s="145"/>
      <c r="J28" s="145"/>
      <c r="K28" s="145"/>
      <c r="L28" s="145"/>
      <c r="M28" s="145"/>
      <c r="N28" s="147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9"/>
      <c r="AC28" s="149"/>
      <c r="AD28" s="149"/>
      <c r="AE28" s="149"/>
      <c r="AF28" s="149"/>
      <c r="AG28" s="149"/>
      <c r="AH28" s="149"/>
      <c r="AI28" s="149"/>
      <c r="AJ28" s="145"/>
      <c r="AK28" s="145"/>
      <c r="AL28" s="145"/>
      <c r="AM28" s="145"/>
      <c r="AN28" s="146"/>
      <c r="AO28" s="146"/>
      <c r="AP28" s="146"/>
      <c r="AQ28" s="146"/>
      <c r="AR28" s="146"/>
      <c r="AS28" s="146"/>
      <c r="AT28" s="147"/>
      <c r="AU28" s="147"/>
      <c r="AV28" s="147"/>
      <c r="AW28" s="147"/>
      <c r="AX28" s="147"/>
      <c r="AY28" s="147"/>
      <c r="AZ28" s="147"/>
      <c r="BA28" s="141"/>
      <c r="BB28" s="138"/>
      <c r="BC28" s="138"/>
      <c r="BD28" s="138"/>
      <c r="BE28" s="138"/>
      <c r="BF28" s="138"/>
      <c r="BG28" s="138"/>
      <c r="BH28" s="138"/>
      <c r="BI28" s="138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" customHeight="1">
      <c r="A29" s="103" t="s">
        <v>63</v>
      </c>
      <c r="B29" s="25"/>
      <c r="C29" s="83" t="str">
        <f>"  "&amp;VLOOKUP(1,$AU$1:$AV$17,2,FALSE)</f>
        <v>  chybí název zákazníka</v>
      </c>
      <c r="D29" s="96"/>
      <c r="E29" s="139">
        <v>23.725</v>
      </c>
      <c r="F29" s="197"/>
      <c r="G29" s="198"/>
      <c r="H29" s="152"/>
      <c r="I29" s="145"/>
      <c r="J29" s="152"/>
      <c r="K29" s="145"/>
      <c r="L29" s="145"/>
      <c r="M29" s="145"/>
      <c r="N29" s="147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9"/>
      <c r="AC29" s="149"/>
      <c r="AD29" s="149"/>
      <c r="AE29" s="149"/>
      <c r="AF29" s="149"/>
      <c r="AG29" s="149"/>
      <c r="AH29" s="149"/>
      <c r="AI29" s="149"/>
      <c r="AJ29" s="145"/>
      <c r="AK29" s="145"/>
      <c r="AL29" s="145"/>
      <c r="AM29" s="145"/>
      <c r="AN29" s="146"/>
      <c r="AO29" s="146"/>
      <c r="AP29" s="146"/>
      <c r="AQ29" s="146"/>
      <c r="AR29" s="146"/>
      <c r="AS29" s="146"/>
      <c r="AT29" s="147"/>
      <c r="AU29" s="147"/>
      <c r="AV29" s="147"/>
      <c r="AW29" s="147"/>
      <c r="AX29" s="147"/>
      <c r="AY29" s="147"/>
      <c r="AZ29" s="147"/>
      <c r="BA29" s="141"/>
      <c r="BB29" s="138"/>
      <c r="BC29" s="138"/>
      <c r="BD29" s="138"/>
      <c r="BE29" s="138"/>
      <c r="BF29" s="138"/>
      <c r="BG29" s="138"/>
      <c r="BH29" s="138"/>
      <c r="BI29" s="138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4.5" customHeight="1" thickBot="1">
      <c r="A30" s="104"/>
      <c r="B30" s="105"/>
      <c r="C30" s="105"/>
      <c r="D30" s="105"/>
      <c r="E30" s="52"/>
      <c r="F30" s="197"/>
      <c r="G30" s="198"/>
      <c r="H30" s="159"/>
      <c r="I30" s="145"/>
      <c r="J30" s="152"/>
      <c r="K30" s="145"/>
      <c r="L30" s="145"/>
      <c r="M30" s="145"/>
      <c r="N30" s="147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9"/>
      <c r="AC30" s="149"/>
      <c r="AD30" s="149"/>
      <c r="AE30" s="149"/>
      <c r="AF30" s="149"/>
      <c r="AG30" s="149"/>
      <c r="AH30" s="149"/>
      <c r="AI30" s="149"/>
      <c r="AJ30" s="145"/>
      <c r="AK30" s="145"/>
      <c r="AL30" s="145"/>
      <c r="AM30" s="145"/>
      <c r="AN30" s="146"/>
      <c r="AO30" s="146"/>
      <c r="AP30" s="146"/>
      <c r="AQ30" s="146"/>
      <c r="AR30" s="146"/>
      <c r="AS30" s="146"/>
      <c r="AT30" s="147"/>
      <c r="AU30" s="147"/>
      <c r="AV30" s="147"/>
      <c r="AW30" s="147"/>
      <c r="AX30" s="147"/>
      <c r="AY30" s="147"/>
      <c r="AZ30" s="147"/>
      <c r="BA30" s="141"/>
      <c r="BB30" s="138"/>
      <c r="BC30" s="138"/>
      <c r="BD30" s="138"/>
      <c r="BE30" s="138"/>
      <c r="BF30" s="138"/>
      <c r="BG30" s="138"/>
      <c r="BH30" s="138"/>
      <c r="BI30" s="138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23" ht="4.5" customHeight="1">
      <c r="A31" s="177"/>
      <c r="B31" s="177"/>
      <c r="C31" s="177"/>
      <c r="D31" s="53"/>
      <c r="E31" s="54"/>
      <c r="F31" s="197"/>
      <c r="G31" s="198"/>
      <c r="H31" s="168"/>
      <c r="I31" s="149"/>
      <c r="J31" s="152"/>
      <c r="K31" s="145"/>
      <c r="L31" s="145"/>
      <c r="M31" s="145"/>
      <c r="N31" s="147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9"/>
      <c r="AC31" s="149"/>
      <c r="AD31" s="149"/>
      <c r="AE31" s="149"/>
      <c r="AF31" s="149"/>
      <c r="AG31" s="149"/>
      <c r="AH31" s="149"/>
      <c r="AI31" s="149"/>
      <c r="AJ31" s="145"/>
      <c r="AK31" s="145"/>
      <c r="AL31" s="145"/>
      <c r="AM31" s="145"/>
      <c r="AN31" s="146"/>
      <c r="AO31" s="146"/>
      <c r="AP31" s="146"/>
      <c r="AQ31" s="146"/>
      <c r="AR31" s="146"/>
      <c r="AS31" s="146"/>
      <c r="AT31" s="147"/>
      <c r="AU31" s="147"/>
      <c r="AV31" s="147"/>
      <c r="AW31" s="147"/>
      <c r="AX31" s="147"/>
      <c r="AY31" s="147"/>
      <c r="AZ31" s="147"/>
      <c r="BA31" s="141"/>
      <c r="BB31" s="138"/>
      <c r="BC31" s="138"/>
      <c r="BD31" s="138"/>
      <c r="BE31" s="138"/>
      <c r="BF31" s="138"/>
      <c r="BG31" s="138"/>
      <c r="BH31" s="138"/>
      <c r="BI31" s="138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</row>
    <row r="32" spans="1:93" ht="18" customHeight="1">
      <c r="A32" s="178"/>
      <c r="B32" s="178"/>
      <c r="C32" s="178"/>
      <c r="D32" s="17" t="s">
        <v>22</v>
      </c>
      <c r="E32" s="55" t="s">
        <v>23</v>
      </c>
      <c r="F32" s="197"/>
      <c r="G32" s="198"/>
      <c r="H32" s="168"/>
      <c r="I32" s="149"/>
      <c r="J32" s="152"/>
      <c r="K32" s="145"/>
      <c r="L32" s="145"/>
      <c r="M32" s="145"/>
      <c r="N32" s="147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9"/>
      <c r="AC32" s="149"/>
      <c r="AD32" s="149"/>
      <c r="AE32" s="149"/>
      <c r="AF32" s="149"/>
      <c r="AG32" s="149"/>
      <c r="AH32" s="149"/>
      <c r="AI32" s="149"/>
      <c r="AJ32" s="145"/>
      <c r="AK32" s="145"/>
      <c r="AL32" s="145"/>
      <c r="AM32" s="145"/>
      <c r="AN32" s="146"/>
      <c r="AO32" s="146"/>
      <c r="AP32" s="146"/>
      <c r="AQ32" s="146"/>
      <c r="AR32" s="146"/>
      <c r="AS32" s="146"/>
      <c r="AT32" s="147"/>
      <c r="AU32" s="147"/>
      <c r="AV32" s="147"/>
      <c r="AW32" s="147"/>
      <c r="AX32" s="147"/>
      <c r="AY32" s="147"/>
      <c r="AZ32" s="147"/>
      <c r="BA32" s="141"/>
      <c r="BB32" s="138"/>
      <c r="BC32" s="138"/>
      <c r="BD32" s="138"/>
      <c r="BE32" s="138"/>
      <c r="BF32" s="138"/>
      <c r="BG32" s="138"/>
      <c r="BH32" s="138"/>
      <c r="BI32" s="138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</row>
    <row r="33" spans="1:93" ht="18" customHeight="1" thickBot="1">
      <c r="A33" s="178"/>
      <c r="B33" s="178"/>
      <c r="C33" s="178"/>
      <c r="D33" s="16"/>
      <c r="E33" s="56"/>
      <c r="F33" s="199"/>
      <c r="G33" s="200"/>
      <c r="H33" s="168"/>
      <c r="I33" s="146"/>
      <c r="J33" s="164"/>
      <c r="K33" s="145"/>
      <c r="L33" s="146"/>
      <c r="M33" s="145"/>
      <c r="N33" s="147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9"/>
      <c r="AC33" s="149"/>
      <c r="AD33" s="149"/>
      <c r="AE33" s="149"/>
      <c r="AF33" s="149"/>
      <c r="AG33" s="149"/>
      <c r="AH33" s="149"/>
      <c r="AI33" s="149"/>
      <c r="AJ33" s="145"/>
      <c r="AK33" s="145"/>
      <c r="AL33" s="145"/>
      <c r="AM33" s="145"/>
      <c r="AN33" s="146"/>
      <c r="AO33" s="146"/>
      <c r="AP33" s="146"/>
      <c r="AQ33" s="146"/>
      <c r="AR33" s="146"/>
      <c r="AS33" s="146"/>
      <c r="AT33" s="147"/>
      <c r="AU33" s="147"/>
      <c r="AV33" s="147"/>
      <c r="AW33" s="147"/>
      <c r="AX33" s="147"/>
      <c r="AY33" s="147"/>
      <c r="AZ33" s="147"/>
      <c r="BA33" s="141"/>
      <c r="BB33" s="138"/>
      <c r="BC33" s="138"/>
      <c r="BD33" s="138"/>
      <c r="BE33" s="138"/>
      <c r="BF33" s="138"/>
      <c r="BG33" s="138"/>
      <c r="BH33" s="138"/>
      <c r="BI33" s="138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</row>
    <row r="34" spans="1:93" ht="18" customHeight="1">
      <c r="A34" s="178"/>
      <c r="B34" s="178"/>
      <c r="C34" s="178"/>
      <c r="D34" s="17" t="s">
        <v>28</v>
      </c>
      <c r="E34" s="56"/>
      <c r="F34" s="43" t="s">
        <v>87</v>
      </c>
      <c r="G34" s="36">
        <v>0</v>
      </c>
      <c r="H34" s="159"/>
      <c r="I34" s="146"/>
      <c r="J34" s="151"/>
      <c r="K34" s="145"/>
      <c r="L34" s="145"/>
      <c r="M34" s="145"/>
      <c r="N34" s="147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9"/>
      <c r="AC34" s="149"/>
      <c r="AD34" s="149"/>
      <c r="AE34" s="149"/>
      <c r="AF34" s="149"/>
      <c r="AG34" s="149"/>
      <c r="AH34" s="149"/>
      <c r="AI34" s="149"/>
      <c r="AJ34" s="145"/>
      <c r="AK34" s="145"/>
      <c r="AL34" s="145"/>
      <c r="AM34" s="145"/>
      <c r="AN34" s="146"/>
      <c r="AO34" s="146"/>
      <c r="AP34" s="146"/>
      <c r="AQ34" s="146"/>
      <c r="AR34" s="146"/>
      <c r="AS34" s="146"/>
      <c r="AT34" s="147"/>
      <c r="AU34" s="147"/>
      <c r="AV34" s="147"/>
      <c r="AW34" s="147"/>
      <c r="AX34" s="147"/>
      <c r="AY34" s="147"/>
      <c r="AZ34" s="147"/>
      <c r="BA34" s="141"/>
      <c r="BB34" s="138"/>
      <c r="BC34" s="138"/>
      <c r="BD34" s="138"/>
      <c r="BE34" s="138"/>
      <c r="BF34" s="138"/>
      <c r="BG34" s="138"/>
      <c r="BH34" s="138"/>
      <c r="BI34" s="138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</row>
    <row r="35" spans="1:93" ht="18" customHeight="1" thickBot="1">
      <c r="A35" s="178"/>
      <c r="B35" s="178"/>
      <c r="C35" s="178"/>
      <c r="D35" s="16"/>
      <c r="E35" s="56"/>
      <c r="F35" s="44" t="s">
        <v>86</v>
      </c>
      <c r="G35" s="37">
        <v>0</v>
      </c>
      <c r="H35" s="159"/>
      <c r="I35" s="145"/>
      <c r="J35" s="145"/>
      <c r="K35" s="145"/>
      <c r="L35" s="145"/>
      <c r="M35" s="145"/>
      <c r="N35" s="147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9"/>
      <c r="AC35" s="149"/>
      <c r="AD35" s="149"/>
      <c r="AE35" s="149"/>
      <c r="AF35" s="149"/>
      <c r="AG35" s="149"/>
      <c r="AH35" s="149"/>
      <c r="AI35" s="149"/>
      <c r="AJ35" s="145"/>
      <c r="AK35" s="145"/>
      <c r="AL35" s="145"/>
      <c r="AM35" s="145"/>
      <c r="AN35" s="146"/>
      <c r="AO35" s="146"/>
      <c r="AP35" s="146"/>
      <c r="AQ35" s="146"/>
      <c r="AR35" s="146"/>
      <c r="AS35" s="146"/>
      <c r="AT35" s="147"/>
      <c r="AU35" s="147"/>
      <c r="AV35" s="147"/>
      <c r="AW35" s="147"/>
      <c r="AX35" s="147"/>
      <c r="AY35" s="147"/>
      <c r="AZ35" s="147"/>
      <c r="BA35" s="141"/>
      <c r="BB35" s="138"/>
      <c r="BC35" s="138"/>
      <c r="BD35" s="138"/>
      <c r="BE35" s="138"/>
      <c r="BF35" s="138"/>
      <c r="BG35" s="138"/>
      <c r="BH35" s="138"/>
      <c r="BI35" s="138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</row>
    <row r="36" spans="1:93" ht="18" customHeight="1">
      <c r="A36" s="178"/>
      <c r="B36" s="178"/>
      <c r="C36" s="178"/>
      <c r="D36" s="17" t="s">
        <v>27</v>
      </c>
      <c r="E36" s="56"/>
      <c r="F36" s="45"/>
      <c r="G36" s="19"/>
      <c r="H36" s="145"/>
      <c r="I36" s="147"/>
      <c r="J36" s="145"/>
      <c r="K36" s="145"/>
      <c r="L36" s="146"/>
      <c r="M36" s="145"/>
      <c r="N36" s="146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6"/>
      <c r="AC36" s="146"/>
      <c r="AD36" s="146"/>
      <c r="AE36" s="146"/>
      <c r="AF36" s="146"/>
      <c r="AG36" s="146"/>
      <c r="AH36" s="146"/>
      <c r="AI36" s="146"/>
      <c r="AJ36" s="145"/>
      <c r="AK36" s="145"/>
      <c r="AL36" s="145"/>
      <c r="AM36" s="145"/>
      <c r="AN36" s="146"/>
      <c r="AO36" s="146"/>
      <c r="AP36" s="146"/>
      <c r="AQ36" s="146"/>
      <c r="AR36" s="146"/>
      <c r="AS36" s="146"/>
      <c r="AT36" s="147"/>
      <c r="AU36" s="147"/>
      <c r="AV36" s="147"/>
      <c r="AW36" s="147"/>
      <c r="AX36" s="147"/>
      <c r="AY36" s="147"/>
      <c r="AZ36" s="147"/>
      <c r="BA36" s="141"/>
      <c r="BB36" s="138"/>
      <c r="BC36" s="138"/>
      <c r="BD36" s="138"/>
      <c r="BE36" s="138"/>
      <c r="BF36" s="138"/>
      <c r="BG36" s="138"/>
      <c r="BH36" s="138"/>
      <c r="BI36" s="138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8" customHeight="1">
      <c r="A37" s="178"/>
      <c r="B37" s="178"/>
      <c r="C37" s="178"/>
      <c r="D37" s="16"/>
      <c r="E37" s="56"/>
      <c r="F37" s="45"/>
      <c r="G37" s="19"/>
      <c r="H37" s="152"/>
      <c r="I37" s="147"/>
      <c r="J37" s="145"/>
      <c r="K37" s="145"/>
      <c r="L37" s="146"/>
      <c r="M37" s="145"/>
      <c r="N37" s="146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/>
      <c r="AC37" s="146"/>
      <c r="AD37" s="146"/>
      <c r="AE37" s="146"/>
      <c r="AF37" s="146"/>
      <c r="AG37" s="146"/>
      <c r="AH37" s="146"/>
      <c r="AI37" s="146"/>
      <c r="AJ37" s="145"/>
      <c r="AK37" s="145"/>
      <c r="AL37" s="145"/>
      <c r="AM37" s="145"/>
      <c r="AN37" s="146"/>
      <c r="AO37" s="146"/>
      <c r="AP37" s="146"/>
      <c r="AQ37" s="146"/>
      <c r="AR37" s="146"/>
      <c r="AS37" s="146"/>
      <c r="AT37" s="147"/>
      <c r="AU37" s="147"/>
      <c r="AV37" s="147"/>
      <c r="AW37" s="147"/>
      <c r="AX37" s="147"/>
      <c r="AY37" s="147"/>
      <c r="AZ37" s="147"/>
      <c r="BA37" s="141"/>
      <c r="BB37" s="138"/>
      <c r="BC37" s="138"/>
      <c r="BD37" s="138"/>
      <c r="BE37" s="138"/>
      <c r="BF37" s="138"/>
      <c r="BG37" s="138"/>
      <c r="BH37" s="138"/>
      <c r="BI37" s="138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18" customHeight="1">
      <c r="A38" s="178"/>
      <c r="B38" s="178"/>
      <c r="C38" s="178"/>
      <c r="D38" s="17" t="s">
        <v>21</v>
      </c>
      <c r="E38" s="56"/>
      <c r="F38" s="45"/>
      <c r="G38" s="19"/>
      <c r="H38" s="169"/>
      <c r="I38" s="153"/>
      <c r="J38" s="156"/>
      <c r="K38" s="156"/>
      <c r="L38" s="156"/>
      <c r="M38" s="156"/>
      <c r="N38" s="148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48"/>
      <c r="AC38" s="148"/>
      <c r="AD38" s="148"/>
      <c r="AE38" s="148"/>
      <c r="AF38" s="148"/>
      <c r="AG38" s="148"/>
      <c r="AH38" s="148"/>
      <c r="AI38" s="148"/>
      <c r="AJ38" s="156"/>
      <c r="AK38" s="156"/>
      <c r="AL38" s="156"/>
      <c r="AM38" s="156"/>
      <c r="AN38" s="148"/>
      <c r="AO38" s="148"/>
      <c r="AP38" s="148"/>
      <c r="AQ38" s="148"/>
      <c r="AR38" s="148"/>
      <c r="AS38" s="148"/>
      <c r="AT38" s="153"/>
      <c r="AU38" s="153"/>
      <c r="AV38" s="153"/>
      <c r="AW38" s="153"/>
      <c r="AX38" s="153"/>
      <c r="AY38" s="153"/>
      <c r="AZ38" s="153"/>
      <c r="BA38" s="142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ht="1.5" customHeight="1" thickBot="1">
      <c r="A39" s="178"/>
      <c r="B39" s="178"/>
      <c r="C39" s="178"/>
      <c r="D39" s="184">
        <v>1</v>
      </c>
      <c r="E39" s="184"/>
      <c r="F39" s="45"/>
      <c r="G39" s="19"/>
      <c r="H39" s="169"/>
      <c r="I39" s="153"/>
      <c r="J39" s="156"/>
      <c r="K39" s="156"/>
      <c r="L39" s="156"/>
      <c r="M39" s="156"/>
      <c r="N39" s="148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48"/>
      <c r="AO39" s="148"/>
      <c r="AP39" s="148"/>
      <c r="AQ39" s="148"/>
      <c r="AR39" s="148"/>
      <c r="AS39" s="148"/>
      <c r="AT39" s="153"/>
      <c r="AU39" s="153"/>
      <c r="AV39" s="153"/>
      <c r="AW39" s="153"/>
      <c r="AX39" s="153"/>
      <c r="AY39" s="153"/>
      <c r="AZ39" s="153"/>
      <c r="BA39" s="142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</row>
    <row r="40" spans="1:93" ht="18" customHeight="1" thickBot="1">
      <c r="A40" s="175" t="s">
        <v>19</v>
      </c>
      <c r="B40" s="176"/>
      <c r="C40" s="57" t="s">
        <v>20</v>
      </c>
      <c r="D40" s="181">
        <f>$A$1</f>
        <v>0</v>
      </c>
      <c r="E40" s="182"/>
      <c r="F40" s="21"/>
      <c r="G40" s="20"/>
      <c r="H40" s="169"/>
      <c r="I40" s="153"/>
      <c r="J40" s="156"/>
      <c r="K40" s="156"/>
      <c r="L40" s="170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48"/>
      <c r="AO40" s="148"/>
      <c r="AP40" s="148"/>
      <c r="AQ40" s="148"/>
      <c r="AR40" s="148"/>
      <c r="AS40" s="148"/>
      <c r="AT40" s="153"/>
      <c r="AU40" s="153"/>
      <c r="AV40" s="153"/>
      <c r="AW40" s="153"/>
      <c r="AX40" s="153"/>
      <c r="AY40" s="153"/>
      <c r="AZ40" s="153"/>
      <c r="BA40" s="142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12.75">
      <c r="A41" s="58" t="s">
        <v>16</v>
      </c>
      <c r="B41" s="7" t="s">
        <v>18</v>
      </c>
      <c r="C41" s="7" t="s">
        <v>17</v>
      </c>
      <c r="D41" s="7" t="s">
        <v>2</v>
      </c>
      <c r="E41" s="59" t="s">
        <v>12</v>
      </c>
      <c r="F41" s="29" t="s">
        <v>48</v>
      </c>
      <c r="G41" s="30"/>
      <c r="H41" s="169"/>
      <c r="I41" s="153"/>
      <c r="J41" s="156"/>
      <c r="K41" s="170"/>
      <c r="L41" s="170"/>
      <c r="M41" s="156"/>
      <c r="N41" s="148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48"/>
      <c r="AO41" s="148"/>
      <c r="AP41" s="148"/>
      <c r="AQ41" s="148"/>
      <c r="AR41" s="148"/>
      <c r="AS41" s="148"/>
      <c r="AT41" s="153"/>
      <c r="AU41" s="153"/>
      <c r="AV41" s="153"/>
      <c r="AW41" s="153"/>
      <c r="AX41" s="153"/>
      <c r="AY41" s="153"/>
      <c r="AZ41" s="153"/>
      <c r="BA41" s="142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12.75">
      <c r="A42" s="60" t="str">
        <f ca="1">MID(CELL("filename",$A$1),SEARCH("[",CELL("filename",$A$1))+1,SEARCH("]",CELL("filename",$A$1))-SEARCH("[",CELL("filename",$A$1))-5)</f>
        <v>Lepty</v>
      </c>
      <c r="B42" s="18"/>
      <c r="C42" s="143"/>
      <c r="D42" s="15">
        <f>IF($G$16&gt;0,$G$16,"")</f>
      </c>
      <c r="E42" s="61">
        <f>IF(LEN($G$15)&gt;0,$G$15,"")</f>
      </c>
      <c r="F42" s="31" t="s">
        <v>56</v>
      </c>
      <c r="G42" s="32"/>
      <c r="H42" s="169"/>
      <c r="I42" s="153"/>
      <c r="J42" s="156"/>
      <c r="K42" s="156"/>
      <c r="L42" s="170"/>
      <c r="M42" s="156"/>
      <c r="N42" s="148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48"/>
      <c r="AO42" s="148"/>
      <c r="AP42" s="148"/>
      <c r="AQ42" s="148"/>
      <c r="AR42" s="148"/>
      <c r="AS42" s="148"/>
      <c r="AT42" s="153"/>
      <c r="AU42" s="153"/>
      <c r="AV42" s="153"/>
      <c r="AW42" s="153"/>
      <c r="AX42" s="153"/>
      <c r="AY42" s="153"/>
      <c r="AZ42" s="153"/>
      <c r="BA42" s="142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</row>
    <row r="43" spans="1:93" ht="15">
      <c r="A43" s="62" t="s">
        <v>101</v>
      </c>
      <c r="B43" s="9">
        <f>A7</f>
        <v>0</v>
      </c>
      <c r="C43" s="183" t="s">
        <v>155</v>
      </c>
      <c r="D43" s="183"/>
      <c r="E43" s="63">
        <f>$C$3</f>
        <v>0</v>
      </c>
      <c r="F43" s="31" t="s">
        <v>53</v>
      </c>
      <c r="G43" s="32"/>
      <c r="H43" s="169"/>
      <c r="I43" s="153"/>
      <c r="J43" s="156"/>
      <c r="K43" s="156"/>
      <c r="L43" s="170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48"/>
      <c r="AO43" s="148"/>
      <c r="AP43" s="148"/>
      <c r="AQ43" s="148"/>
      <c r="AR43" s="148"/>
      <c r="AS43" s="148"/>
      <c r="AT43" s="153"/>
      <c r="AU43" s="153"/>
      <c r="AV43" s="153"/>
      <c r="AW43" s="153"/>
      <c r="AX43" s="153"/>
      <c r="AY43" s="153"/>
      <c r="AZ43" s="153"/>
      <c r="BA43" s="142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</row>
    <row r="44" spans="1:93" ht="15">
      <c r="A44" s="64" t="s">
        <v>0</v>
      </c>
      <c r="B44" s="8" t="s">
        <v>42</v>
      </c>
      <c r="C44" s="180" t="s">
        <v>156</v>
      </c>
      <c r="D44" s="180"/>
      <c r="E44" s="65" t="s">
        <v>42</v>
      </c>
      <c r="F44" s="31" t="s">
        <v>54</v>
      </c>
      <c r="G44" s="32"/>
      <c r="H44" s="169"/>
      <c r="I44" s="153"/>
      <c r="J44" s="156"/>
      <c r="K44" s="156"/>
      <c r="L44" s="170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48"/>
      <c r="AO44" s="148"/>
      <c r="AP44" s="148"/>
      <c r="AQ44" s="148"/>
      <c r="AR44" s="148"/>
      <c r="AS44" s="148"/>
      <c r="AT44" s="153"/>
      <c r="AU44" s="153"/>
      <c r="AV44" s="153"/>
      <c r="AW44" s="153"/>
      <c r="AX44" s="153"/>
      <c r="AY44" s="153"/>
      <c r="AZ44" s="153"/>
      <c r="BA44" s="142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</row>
    <row r="45" spans="1:93" ht="15">
      <c r="A45" s="64" t="s">
        <v>24</v>
      </c>
      <c r="B45" s="8" t="s">
        <v>42</v>
      </c>
      <c r="C45" s="179" t="s">
        <v>85</v>
      </c>
      <c r="D45" s="179"/>
      <c r="E45" s="65" t="s">
        <v>42</v>
      </c>
      <c r="F45" s="31" t="s">
        <v>55</v>
      </c>
      <c r="G45" s="32"/>
      <c r="H45" s="169"/>
      <c r="I45" s="153"/>
      <c r="J45" s="170"/>
      <c r="K45" s="156"/>
      <c r="L45" s="170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48"/>
      <c r="AO45" s="148"/>
      <c r="AP45" s="148"/>
      <c r="AQ45" s="148"/>
      <c r="AR45" s="148"/>
      <c r="AS45" s="148"/>
      <c r="AT45" s="153"/>
      <c r="AU45" s="153"/>
      <c r="AV45" s="153"/>
      <c r="AW45" s="153"/>
      <c r="AX45" s="153"/>
      <c r="AY45" s="153"/>
      <c r="AZ45" s="153"/>
      <c r="BA45" s="142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</row>
    <row r="46" spans="1:93" ht="12.75">
      <c r="A46" s="191" t="s">
        <v>13</v>
      </c>
      <c r="B46" s="192"/>
      <c r="C46" s="6" t="s">
        <v>5</v>
      </c>
      <c r="D46" s="6" t="s">
        <v>6</v>
      </c>
      <c r="E46" s="66" t="s">
        <v>7</v>
      </c>
      <c r="F46" s="31" t="s">
        <v>49</v>
      </c>
      <c r="G46" s="32"/>
      <c r="H46" s="169"/>
      <c r="I46" s="156"/>
      <c r="J46" s="156"/>
      <c r="K46" s="156"/>
      <c r="L46" s="170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48"/>
      <c r="AO46" s="148"/>
      <c r="AP46" s="148"/>
      <c r="AQ46" s="148"/>
      <c r="AR46" s="148"/>
      <c r="AS46" s="148"/>
      <c r="AT46" s="153"/>
      <c r="AU46" s="153"/>
      <c r="AV46" s="153"/>
      <c r="AW46" s="153"/>
      <c r="AX46" s="153"/>
      <c r="AY46" s="153"/>
      <c r="AZ46" s="153"/>
      <c r="BA46" s="142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</row>
    <row r="47" spans="1:93" ht="12.75">
      <c r="A47" s="187" t="s">
        <v>168</v>
      </c>
      <c r="B47" s="188"/>
      <c r="C47" s="5">
        <v>0</v>
      </c>
      <c r="D47" s="5">
        <f>IF(ISNUMBER($C$47),$C$47*0.21,"?")</f>
        <v>0</v>
      </c>
      <c r="E47" s="75">
        <f>IF(ISNUMBER($C$47+$D$47),$C$47+$D$47,"?")</f>
        <v>0</v>
      </c>
      <c r="F47" s="31" t="s">
        <v>84</v>
      </c>
      <c r="G47" s="32"/>
      <c r="H47" s="169"/>
      <c r="I47" s="156"/>
      <c r="J47" s="156"/>
      <c r="K47" s="156"/>
      <c r="L47" s="170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48"/>
      <c r="AO47" s="148"/>
      <c r="AP47" s="148"/>
      <c r="AQ47" s="148"/>
      <c r="AR47" s="148"/>
      <c r="AS47" s="148"/>
      <c r="AT47" s="153"/>
      <c r="AU47" s="153"/>
      <c r="AV47" s="153"/>
      <c r="AW47" s="153"/>
      <c r="AX47" s="153"/>
      <c r="AY47" s="153"/>
      <c r="AZ47" s="153"/>
      <c r="BA47" s="142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</row>
    <row r="48" spans="1:93" ht="12.75">
      <c r="A48" s="187" t="s">
        <v>169</v>
      </c>
      <c r="B48" s="188"/>
      <c r="C48" s="5">
        <v>0</v>
      </c>
      <c r="D48" s="5">
        <f>IF(ISNUMBER($C$48),$C$48*0.21,"?")</f>
        <v>0</v>
      </c>
      <c r="E48" s="75">
        <f>IF(ISNUMBER($C$48+$D$48),$C$48+$D$48,"?")</f>
        <v>0</v>
      </c>
      <c r="F48" s="31" t="s">
        <v>50</v>
      </c>
      <c r="G48" s="32"/>
      <c r="H48" s="170"/>
      <c r="I48" s="156"/>
      <c r="J48" s="156"/>
      <c r="K48" s="170"/>
      <c r="L48" s="170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48"/>
      <c r="AO48" s="148"/>
      <c r="AP48" s="148"/>
      <c r="AQ48" s="148"/>
      <c r="AR48" s="148"/>
      <c r="AS48" s="148"/>
      <c r="AT48" s="153"/>
      <c r="AU48" s="153"/>
      <c r="AV48" s="153"/>
      <c r="AW48" s="153"/>
      <c r="AX48" s="153"/>
      <c r="AY48" s="153"/>
      <c r="AZ48" s="153"/>
      <c r="BA48" s="142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</row>
    <row r="49" spans="1:93" ht="12.75">
      <c r="A49" s="187" t="s">
        <v>171</v>
      </c>
      <c r="B49" s="188"/>
      <c r="C49" s="5">
        <v>0</v>
      </c>
      <c r="D49" s="5">
        <f>IF(ISNUMBER($C$49),$C$49*0.21,"?")</f>
        <v>0</v>
      </c>
      <c r="E49" s="75">
        <f>IF(ISNUMBER($C$49+$D$49),$C$49+$D$49,"?")</f>
        <v>0</v>
      </c>
      <c r="F49" s="31" t="s">
        <v>51</v>
      </c>
      <c r="G49" s="33"/>
      <c r="H49" s="170"/>
      <c r="I49" s="156"/>
      <c r="J49" s="156"/>
      <c r="K49" s="170"/>
      <c r="L49" s="170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48"/>
      <c r="AO49" s="148"/>
      <c r="AP49" s="148"/>
      <c r="AQ49" s="148"/>
      <c r="AR49" s="148"/>
      <c r="AS49" s="148"/>
      <c r="AT49" s="153"/>
      <c r="AU49" s="153"/>
      <c r="AV49" s="153"/>
      <c r="AW49" s="153"/>
      <c r="AX49" s="153"/>
      <c r="AY49" s="153"/>
      <c r="AZ49" s="153"/>
      <c r="BA49" s="142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</row>
    <row r="50" spans="1:93" ht="12.75">
      <c r="A50" s="189" t="s">
        <v>170</v>
      </c>
      <c r="B50" s="190"/>
      <c r="C50" s="80">
        <v>0</v>
      </c>
      <c r="D50" s="76">
        <f>IF(ISNUMBER($C$50),$C$50*0.21,"?")</f>
        <v>0</v>
      </c>
      <c r="E50" s="77">
        <f>IF(ISNUMBER($C$50+$D$50),$C$50+$D$50,"?")</f>
        <v>0</v>
      </c>
      <c r="F50" s="31"/>
      <c r="G50" s="33"/>
      <c r="H50" s="170"/>
      <c r="I50" s="156"/>
      <c r="J50" s="156"/>
      <c r="K50" s="170"/>
      <c r="L50" s="170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48"/>
      <c r="AO50" s="148"/>
      <c r="AP50" s="148"/>
      <c r="AQ50" s="148"/>
      <c r="AR50" s="148"/>
      <c r="AS50" s="148"/>
      <c r="AT50" s="153"/>
      <c r="AU50" s="153"/>
      <c r="AV50" s="153"/>
      <c r="AW50" s="153"/>
      <c r="AX50" s="153"/>
      <c r="AY50" s="153"/>
      <c r="AZ50" s="153"/>
      <c r="BA50" s="142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</row>
    <row r="51" spans="1:93" ht="12.75">
      <c r="A51" s="185" t="s">
        <v>172</v>
      </c>
      <c r="B51" s="186"/>
      <c r="C51" s="81">
        <v>0</v>
      </c>
      <c r="D51" s="78">
        <f>IF(ISNUMBER($C$51),$C$51*0.21,"?")</f>
        <v>0</v>
      </c>
      <c r="E51" s="79">
        <f>IF(ISNUMBER($C$51+$D$51),$C$51+$D$51,"?")</f>
        <v>0</v>
      </c>
      <c r="F51" s="31"/>
      <c r="G51" s="33"/>
      <c r="H51" s="170"/>
      <c r="I51" s="156"/>
      <c r="J51" s="156"/>
      <c r="K51" s="170"/>
      <c r="L51" s="170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48"/>
      <c r="AO51" s="148"/>
      <c r="AP51" s="148"/>
      <c r="AQ51" s="148"/>
      <c r="AR51" s="148"/>
      <c r="AS51" s="148"/>
      <c r="AT51" s="153"/>
      <c r="AU51" s="153"/>
      <c r="AV51" s="153"/>
      <c r="AW51" s="153"/>
      <c r="AX51" s="153"/>
      <c r="AY51" s="153"/>
      <c r="AZ51" s="153"/>
      <c r="BA51" s="142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</row>
    <row r="52" spans="1:93" ht="15.75" thickBot="1">
      <c r="A52" s="67"/>
      <c r="B52" s="68" t="s">
        <v>8</v>
      </c>
      <c r="C52" s="69">
        <f>SUM(C47:C51)</f>
        <v>0</v>
      </c>
      <c r="D52" s="70">
        <f>IF(ISNUMBER($D$47+$D$48+$D$49+$D$50+$D$51),$D$47+$D$48+$D$49+$D$50+$D$51,"?")</f>
        <v>0</v>
      </c>
      <c r="E52" s="71">
        <f>IF(ISNUMBER($C$52+$D$52),$C$52+$D$52,"?")</f>
        <v>0</v>
      </c>
      <c r="F52" s="34" t="s">
        <v>52</v>
      </c>
      <c r="G52" s="35"/>
      <c r="H52" s="171"/>
      <c r="I52" s="172"/>
      <c r="J52" s="173"/>
      <c r="K52" s="173"/>
      <c r="L52" s="173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48"/>
      <c r="AO52" s="148"/>
      <c r="AP52" s="148"/>
      <c r="AQ52" s="148"/>
      <c r="AR52" s="148"/>
      <c r="AS52" s="148"/>
      <c r="AT52" s="153"/>
      <c r="AU52" s="153"/>
      <c r="AV52" s="153"/>
      <c r="AW52" s="153"/>
      <c r="AX52" s="153"/>
      <c r="AY52" s="153"/>
      <c r="AZ52" s="153"/>
      <c r="BA52" s="142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</row>
    <row r="53" spans="6:93" ht="12.75">
      <c r="F53" s="26"/>
      <c r="G53" s="26"/>
      <c r="H53" s="171"/>
      <c r="I53" s="172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48"/>
      <c r="AO53" s="148"/>
      <c r="AP53" s="148"/>
      <c r="AQ53" s="148"/>
      <c r="AR53" s="148"/>
      <c r="AS53" s="148"/>
      <c r="AT53" s="155"/>
      <c r="AU53" s="155"/>
      <c r="AV53" s="155"/>
      <c r="AW53" s="155"/>
      <c r="AX53" s="155"/>
      <c r="AY53" s="153"/>
      <c r="AZ53" s="153"/>
      <c r="BA53" s="142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</row>
    <row r="54" spans="5:93" ht="12.75">
      <c r="E54" s="82">
        <f>IF(ISNUMBER($C$52),$C$52/26,"?")</f>
        <v>0</v>
      </c>
      <c r="F54" s="28"/>
      <c r="G54" s="28"/>
      <c r="H54" s="174"/>
      <c r="I54" s="174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7"/>
      <c r="AO54" s="157"/>
      <c r="AP54" s="157"/>
      <c r="AQ54" s="157"/>
      <c r="AR54" s="157"/>
      <c r="AS54" s="148"/>
      <c r="AT54" s="155"/>
      <c r="AU54" s="155"/>
      <c r="AV54" s="155"/>
      <c r="AW54" s="155"/>
      <c r="AX54" s="155"/>
      <c r="AY54" s="153"/>
      <c r="AZ54" s="153"/>
      <c r="BA54" s="142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</row>
    <row r="55" spans="6:93" ht="12.75">
      <c r="F55" s="1"/>
      <c r="G55" s="1"/>
      <c r="H55" s="148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7"/>
      <c r="AQ55" s="157"/>
      <c r="AR55" s="157"/>
      <c r="AS55" s="148"/>
      <c r="AT55" s="155"/>
      <c r="AU55" s="155"/>
      <c r="AV55" s="155"/>
      <c r="AW55" s="155"/>
      <c r="AX55" s="155"/>
      <c r="AY55" s="153"/>
      <c r="AZ55" s="153"/>
      <c r="BA55" s="142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</row>
    <row r="56" spans="5:93" ht="12.75" customHeight="1">
      <c r="E56" s="158">
        <v>1</v>
      </c>
      <c r="F56" s="27"/>
      <c r="G56" s="27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3"/>
      <c r="AZ56" s="153"/>
      <c r="BA56" s="142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</row>
    <row r="57" spans="8:93" ht="12.75">
      <c r="H57" s="155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42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</row>
    <row r="58" spans="8:93" ht="12.75"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42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</row>
    <row r="59" spans="8:93" ht="12.75"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42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</row>
    <row r="60" spans="8:93" ht="12.75"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42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</row>
    <row r="61" spans="8:93" ht="12.75"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42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8:93" ht="12.75"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42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8:93" ht="12.75"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42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:93" ht="12.75"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42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:93" ht="12.75"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42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:93" ht="12.75"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42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:93" ht="12.75"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42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:90" ht="12.75"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42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"/>
      <c r="CF68" s="4"/>
      <c r="CG68" s="4"/>
      <c r="CH68" s="4"/>
      <c r="CI68" s="4"/>
      <c r="CJ68" s="4"/>
      <c r="CK68" s="4"/>
      <c r="CL68" s="4"/>
    </row>
    <row r="69" spans="8:90" ht="12.75"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42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"/>
      <c r="CF69" s="4"/>
      <c r="CG69" s="4"/>
      <c r="CH69" s="4"/>
      <c r="CI69" s="4"/>
      <c r="CJ69" s="4"/>
      <c r="CK69" s="4"/>
      <c r="CL69" s="4"/>
    </row>
    <row r="70" spans="8:90" ht="12.75"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42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"/>
      <c r="CF70" s="4"/>
      <c r="CG70" s="4"/>
      <c r="CH70" s="4"/>
      <c r="CI70" s="4"/>
      <c r="CJ70" s="4"/>
      <c r="CK70" s="4"/>
      <c r="CL70" s="4"/>
    </row>
    <row r="71" spans="8:90" ht="12.75"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42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"/>
      <c r="CF71" s="4"/>
      <c r="CG71" s="4"/>
      <c r="CH71" s="4"/>
      <c r="CI71" s="4"/>
      <c r="CJ71" s="4"/>
      <c r="CK71" s="4"/>
      <c r="CL71" s="4"/>
    </row>
    <row r="72" spans="8:90" ht="12.75"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42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"/>
      <c r="CF72" s="4"/>
      <c r="CG72" s="4"/>
      <c r="CH72" s="4"/>
      <c r="CI72" s="4"/>
      <c r="CJ72" s="4"/>
      <c r="CK72" s="4"/>
      <c r="CL72" s="4"/>
    </row>
    <row r="73" spans="8:90" ht="12.75"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42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"/>
      <c r="CF73" s="4"/>
      <c r="CG73" s="4"/>
      <c r="CH73" s="4"/>
      <c r="CI73" s="4"/>
      <c r="CJ73" s="4"/>
      <c r="CK73" s="4"/>
      <c r="CL73" s="4"/>
    </row>
    <row r="74" spans="8:90" ht="12.75"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42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"/>
      <c r="CF74" s="4"/>
      <c r="CG74" s="4"/>
      <c r="CH74" s="4"/>
      <c r="CI74" s="4"/>
      <c r="CJ74" s="4"/>
      <c r="CK74" s="4"/>
      <c r="CL74" s="4"/>
    </row>
    <row r="75" spans="8:90" ht="12.75"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42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"/>
      <c r="CF75" s="4"/>
      <c r="CG75" s="4"/>
      <c r="CH75" s="4"/>
      <c r="CI75" s="4"/>
      <c r="CJ75" s="4"/>
      <c r="CK75" s="4"/>
      <c r="CL75" s="4"/>
    </row>
    <row r="76" spans="8:90" ht="12.75"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42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"/>
      <c r="CF76" s="4"/>
      <c r="CG76" s="4"/>
      <c r="CH76" s="4"/>
      <c r="CI76" s="4"/>
      <c r="CJ76" s="4"/>
      <c r="CK76" s="4"/>
      <c r="CL76" s="4"/>
    </row>
    <row r="77" spans="8:90" ht="12.75"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42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"/>
      <c r="CF77" s="4"/>
      <c r="CG77" s="4"/>
      <c r="CH77" s="4"/>
      <c r="CI77" s="4"/>
      <c r="CJ77" s="4"/>
      <c r="CK77" s="4"/>
      <c r="CL77" s="4"/>
    </row>
    <row r="78" spans="8:90" ht="12.75"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42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"/>
      <c r="CF78" s="4"/>
      <c r="CG78" s="4"/>
      <c r="CH78" s="4"/>
      <c r="CI78" s="4"/>
      <c r="CJ78" s="4"/>
      <c r="CK78" s="4"/>
      <c r="CL78" s="4"/>
    </row>
    <row r="79" spans="8:90" ht="12.75"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42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"/>
      <c r="CF79" s="4"/>
      <c r="CG79" s="4"/>
      <c r="CH79" s="4"/>
      <c r="CI79" s="4"/>
      <c r="CJ79" s="4"/>
      <c r="CK79" s="4"/>
      <c r="CL79" s="4"/>
    </row>
    <row r="80" spans="8:90" ht="12.75"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42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"/>
      <c r="CF80" s="4"/>
      <c r="CG80" s="4"/>
      <c r="CH80" s="4"/>
      <c r="CI80" s="4"/>
      <c r="CJ80" s="4"/>
      <c r="CK80" s="4"/>
      <c r="CL80" s="4"/>
    </row>
    <row r="81" spans="8:90" ht="12.75"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42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"/>
      <c r="CF81" s="4"/>
      <c r="CG81" s="4"/>
      <c r="CH81" s="4"/>
      <c r="CI81" s="4"/>
      <c r="CJ81" s="4"/>
      <c r="CK81" s="4"/>
      <c r="CL81" s="4"/>
    </row>
    <row r="82" spans="8:90" ht="12.75"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42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"/>
      <c r="CF82" s="4"/>
      <c r="CG82" s="4"/>
      <c r="CH82" s="4"/>
      <c r="CI82" s="4"/>
      <c r="CJ82" s="4"/>
      <c r="CK82" s="4"/>
      <c r="CL82" s="4"/>
    </row>
    <row r="83" spans="8:90" ht="12.75"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42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"/>
      <c r="CF83" s="4"/>
      <c r="CG83" s="4"/>
      <c r="CH83" s="4"/>
      <c r="CI83" s="4"/>
      <c r="CJ83" s="4"/>
      <c r="CK83" s="4"/>
      <c r="CL83" s="4"/>
    </row>
    <row r="84" spans="8:90" ht="12.75"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42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"/>
      <c r="CF84" s="4"/>
      <c r="CG84" s="4"/>
      <c r="CH84" s="4"/>
      <c r="CI84" s="4"/>
      <c r="CJ84" s="4"/>
      <c r="CK84" s="4"/>
      <c r="CL84" s="4"/>
    </row>
    <row r="85" spans="8:90" ht="12.75"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42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"/>
      <c r="CF85" s="4"/>
      <c r="CG85" s="4"/>
      <c r="CH85" s="4"/>
      <c r="CI85" s="4"/>
      <c r="CJ85" s="4"/>
      <c r="CK85" s="4"/>
      <c r="CL85" s="4"/>
    </row>
    <row r="86" spans="8:90" ht="12.75"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42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"/>
      <c r="CF86" s="4"/>
      <c r="CG86" s="4"/>
      <c r="CH86" s="4"/>
      <c r="CI86" s="4"/>
      <c r="CJ86" s="4"/>
      <c r="CK86" s="4"/>
      <c r="CL86" s="4"/>
    </row>
    <row r="87" spans="8:90" ht="12.75"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42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"/>
      <c r="CF87" s="4"/>
      <c r="CG87" s="4"/>
      <c r="CH87" s="4"/>
      <c r="CI87" s="4"/>
      <c r="CJ87" s="4"/>
      <c r="CK87" s="4"/>
      <c r="CL87" s="4"/>
    </row>
    <row r="88" spans="8:90" ht="12.75"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42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"/>
      <c r="CF88" s="4"/>
      <c r="CG88" s="4"/>
      <c r="CH88" s="4"/>
      <c r="CI88" s="4"/>
      <c r="CJ88" s="4"/>
      <c r="CK88" s="4"/>
      <c r="CL88" s="4"/>
    </row>
    <row r="89" spans="8:90" ht="12.75"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42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"/>
      <c r="CF89" s="4"/>
      <c r="CG89" s="4"/>
      <c r="CH89" s="4"/>
      <c r="CI89" s="4"/>
      <c r="CJ89" s="4"/>
      <c r="CK89" s="4"/>
      <c r="CL89" s="4"/>
    </row>
    <row r="90" spans="8:90" ht="12.75"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42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"/>
      <c r="CF90" s="4"/>
      <c r="CG90" s="4"/>
      <c r="CH90" s="4"/>
      <c r="CI90" s="4"/>
      <c r="CJ90" s="4"/>
      <c r="CK90" s="4"/>
      <c r="CL90" s="4"/>
    </row>
    <row r="91" spans="8:90" ht="12.75"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42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"/>
      <c r="CF91" s="4"/>
      <c r="CG91" s="4"/>
      <c r="CH91" s="4"/>
      <c r="CI91" s="4"/>
      <c r="CJ91" s="4"/>
      <c r="CK91" s="4"/>
      <c r="CL91" s="4"/>
    </row>
    <row r="92" spans="8:90" ht="12.75"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42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"/>
      <c r="CF92" s="4"/>
      <c r="CG92" s="4"/>
      <c r="CH92" s="4"/>
      <c r="CI92" s="4"/>
      <c r="CJ92" s="4"/>
      <c r="CK92" s="4"/>
      <c r="CL92" s="4"/>
    </row>
    <row r="93" spans="8:90" ht="12.75"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42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"/>
      <c r="CF93" s="4"/>
      <c r="CG93" s="4"/>
      <c r="CH93" s="4"/>
      <c r="CI93" s="4"/>
      <c r="CJ93" s="4"/>
      <c r="CK93" s="4"/>
      <c r="CL93" s="4"/>
    </row>
    <row r="94" spans="8:90" ht="12.75"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42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"/>
      <c r="CF94" s="4"/>
      <c r="CG94" s="4"/>
      <c r="CH94" s="4"/>
      <c r="CI94" s="4"/>
      <c r="CJ94" s="4"/>
      <c r="CK94" s="4"/>
      <c r="CL94" s="4"/>
    </row>
    <row r="95" spans="8:90" ht="12.75"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42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"/>
      <c r="CF95" s="4"/>
      <c r="CG95" s="4"/>
      <c r="CH95" s="4"/>
      <c r="CI95" s="4"/>
      <c r="CJ95" s="4"/>
      <c r="CK95" s="4"/>
      <c r="CL95" s="4"/>
    </row>
    <row r="96" spans="8:90" ht="12.75"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42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"/>
      <c r="CF96" s="4"/>
      <c r="CG96" s="4"/>
      <c r="CH96" s="4"/>
      <c r="CI96" s="4"/>
      <c r="CJ96" s="4"/>
      <c r="CK96" s="4"/>
      <c r="CL96" s="4"/>
    </row>
    <row r="97" spans="8:90" ht="12.75"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42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"/>
      <c r="CF97" s="4"/>
      <c r="CG97" s="4"/>
      <c r="CH97" s="4"/>
      <c r="CI97" s="4"/>
      <c r="CJ97" s="4"/>
      <c r="CK97" s="4"/>
      <c r="CL97" s="4"/>
    </row>
    <row r="98" spans="8:90" ht="12.75"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42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"/>
      <c r="CF98" s="4"/>
      <c r="CG98" s="4"/>
      <c r="CH98" s="4"/>
      <c r="CI98" s="4"/>
      <c r="CJ98" s="4"/>
      <c r="CK98" s="4"/>
      <c r="CL98" s="4"/>
    </row>
    <row r="99" spans="8:90" ht="12.75"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42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"/>
      <c r="CF99" s="4"/>
      <c r="CG99" s="4"/>
      <c r="CH99" s="4"/>
      <c r="CI99" s="4"/>
      <c r="CJ99" s="4"/>
      <c r="CK99" s="4"/>
      <c r="CL99" s="4"/>
    </row>
    <row r="100" spans="8:90" ht="12.75"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42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"/>
      <c r="CF100" s="4"/>
      <c r="CG100" s="4"/>
      <c r="CH100" s="4"/>
      <c r="CI100" s="4"/>
      <c r="CJ100" s="4"/>
      <c r="CK100" s="4"/>
      <c r="CL100" s="4"/>
    </row>
    <row r="101" spans="8:90" ht="12.75"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42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"/>
      <c r="CF101" s="4"/>
      <c r="CG101" s="4"/>
      <c r="CH101" s="4"/>
      <c r="CI101" s="4"/>
      <c r="CJ101" s="4"/>
      <c r="CK101" s="4"/>
      <c r="CL101" s="4"/>
    </row>
    <row r="102" spans="8:90" ht="12.75"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42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"/>
      <c r="CF102" s="4"/>
      <c r="CG102" s="4"/>
      <c r="CH102" s="4"/>
      <c r="CI102" s="4"/>
      <c r="CJ102" s="4"/>
      <c r="CK102" s="4"/>
      <c r="CL102" s="4"/>
    </row>
    <row r="103" spans="8:90" ht="12.75"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42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"/>
      <c r="CF103" s="4"/>
      <c r="CG103" s="4"/>
      <c r="CH103" s="4"/>
      <c r="CI103" s="4"/>
      <c r="CJ103" s="4"/>
      <c r="CK103" s="4"/>
      <c r="CL103" s="4"/>
    </row>
    <row r="104" spans="8:90" ht="12.75"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42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"/>
      <c r="CF104" s="4"/>
      <c r="CG104" s="4"/>
      <c r="CH104" s="4"/>
      <c r="CI104" s="4"/>
      <c r="CJ104" s="4"/>
      <c r="CK104" s="4"/>
      <c r="CL104" s="4"/>
    </row>
    <row r="105" spans="8:90" ht="12.75"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42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"/>
      <c r="CF105" s="4"/>
      <c r="CG105" s="4"/>
      <c r="CH105" s="4"/>
      <c r="CI105" s="4"/>
      <c r="CJ105" s="4"/>
      <c r="CK105" s="4"/>
      <c r="CL105" s="4"/>
    </row>
    <row r="106" spans="8:90" ht="12.75"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42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"/>
      <c r="CF106" s="4"/>
      <c r="CG106" s="4"/>
      <c r="CH106" s="4"/>
      <c r="CI106" s="4"/>
      <c r="CJ106" s="4"/>
      <c r="CK106" s="4"/>
      <c r="CL106" s="4"/>
    </row>
    <row r="107" spans="8:90" ht="12.75"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42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"/>
      <c r="CF107" s="4"/>
      <c r="CG107" s="4"/>
      <c r="CH107" s="4"/>
      <c r="CI107" s="4"/>
      <c r="CJ107" s="4"/>
      <c r="CK107" s="4"/>
      <c r="CL107" s="4"/>
    </row>
    <row r="108" spans="8:90" ht="12.75"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42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"/>
      <c r="CF108" s="4"/>
      <c r="CG108" s="4"/>
      <c r="CH108" s="4"/>
      <c r="CI108" s="4"/>
      <c r="CJ108" s="4"/>
      <c r="CK108" s="4"/>
      <c r="CL108" s="4"/>
    </row>
    <row r="109" spans="8:90" ht="12.75"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42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"/>
      <c r="CF109" s="4"/>
      <c r="CG109" s="4"/>
      <c r="CH109" s="4"/>
      <c r="CI109" s="4"/>
      <c r="CJ109" s="4"/>
      <c r="CK109" s="4"/>
      <c r="CL109" s="4"/>
    </row>
    <row r="110" spans="8:90" ht="12.75"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42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"/>
      <c r="CF110" s="4"/>
      <c r="CG110" s="4"/>
      <c r="CH110" s="4"/>
      <c r="CI110" s="4"/>
      <c r="CJ110" s="4"/>
      <c r="CK110" s="4"/>
      <c r="CL110" s="4"/>
    </row>
    <row r="111" spans="8:90" ht="12.75"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42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"/>
      <c r="CF111" s="4"/>
      <c r="CG111" s="4"/>
      <c r="CH111" s="4"/>
      <c r="CI111" s="4"/>
      <c r="CJ111" s="4"/>
      <c r="CK111" s="4"/>
      <c r="CL111" s="4"/>
    </row>
    <row r="112" spans="8:90" ht="12.75"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42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"/>
      <c r="CF112" s="4"/>
      <c r="CG112" s="4"/>
      <c r="CH112" s="4"/>
      <c r="CI112" s="4"/>
      <c r="CJ112" s="4"/>
      <c r="CK112" s="4"/>
      <c r="CL112" s="4"/>
    </row>
    <row r="113" spans="8:90" ht="12.75"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42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"/>
      <c r="CF113" s="4"/>
      <c r="CG113" s="4"/>
      <c r="CH113" s="4"/>
      <c r="CI113" s="4"/>
      <c r="CJ113" s="4"/>
      <c r="CK113" s="4"/>
      <c r="CL113" s="4"/>
    </row>
    <row r="114" spans="8:90" ht="12.75"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42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"/>
      <c r="CF114" s="4"/>
      <c r="CG114" s="4"/>
      <c r="CH114" s="4"/>
      <c r="CI114" s="4"/>
      <c r="CJ114" s="4"/>
      <c r="CK114" s="4"/>
      <c r="CL114" s="4"/>
    </row>
    <row r="115" spans="8:90" ht="12.75"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42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"/>
      <c r="CF115" s="4"/>
      <c r="CG115" s="4"/>
      <c r="CH115" s="4"/>
      <c r="CI115" s="4"/>
      <c r="CJ115" s="4"/>
      <c r="CK115" s="4"/>
      <c r="CL115" s="4"/>
    </row>
    <row r="116" spans="8:90" ht="12.75"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42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"/>
      <c r="CF116" s="4"/>
      <c r="CG116" s="4"/>
      <c r="CH116" s="4"/>
      <c r="CI116" s="4"/>
      <c r="CJ116" s="4"/>
      <c r="CK116" s="4"/>
      <c r="CL116" s="4"/>
    </row>
    <row r="117" spans="8:90" ht="12.75"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42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"/>
      <c r="CF117" s="4"/>
      <c r="CG117" s="4"/>
      <c r="CH117" s="4"/>
      <c r="CI117" s="4"/>
      <c r="CJ117" s="4"/>
      <c r="CK117" s="4"/>
      <c r="CL117" s="4"/>
    </row>
    <row r="118" spans="8:90" ht="12.75"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42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"/>
      <c r="CF118" s="4"/>
      <c r="CG118" s="4"/>
      <c r="CH118" s="4"/>
      <c r="CI118" s="4"/>
      <c r="CJ118" s="4"/>
      <c r="CK118" s="4"/>
      <c r="CL118" s="4"/>
    </row>
    <row r="119" spans="8:90" ht="12.75"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42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"/>
      <c r="CF119" s="4"/>
      <c r="CG119" s="4"/>
      <c r="CH119" s="4"/>
      <c r="CI119" s="4"/>
      <c r="CJ119" s="4"/>
      <c r="CK119" s="4"/>
      <c r="CL119" s="4"/>
    </row>
    <row r="120" spans="8:90" ht="12.75"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42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"/>
      <c r="CF120" s="4"/>
      <c r="CG120" s="4"/>
      <c r="CH120" s="4"/>
      <c r="CI120" s="4"/>
      <c r="CJ120" s="4"/>
      <c r="CK120" s="4"/>
      <c r="CL120" s="4"/>
    </row>
    <row r="121" spans="8:90" ht="12.75"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42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"/>
      <c r="CF121" s="4"/>
      <c r="CG121" s="4"/>
      <c r="CH121" s="4"/>
      <c r="CI121" s="4"/>
      <c r="CJ121" s="4"/>
      <c r="CK121" s="4"/>
      <c r="CL121" s="4"/>
    </row>
    <row r="122" spans="8:90" ht="12.75"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42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"/>
      <c r="CF122" s="4"/>
      <c r="CG122" s="4"/>
      <c r="CH122" s="4"/>
      <c r="CI122" s="4"/>
      <c r="CJ122" s="4"/>
      <c r="CK122" s="4"/>
      <c r="CL122" s="4"/>
    </row>
    <row r="123" spans="8:90" ht="12.75"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42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"/>
      <c r="CF123" s="4"/>
      <c r="CG123" s="4"/>
      <c r="CH123" s="4"/>
      <c r="CI123" s="4"/>
      <c r="CJ123" s="4"/>
      <c r="CK123" s="4"/>
      <c r="CL123" s="4"/>
    </row>
    <row r="124" spans="8:90" ht="12.75"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42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"/>
      <c r="CF124" s="4"/>
      <c r="CG124" s="4"/>
      <c r="CH124" s="4"/>
      <c r="CI124" s="4"/>
      <c r="CJ124" s="4"/>
      <c r="CK124" s="4"/>
      <c r="CL124" s="4"/>
    </row>
    <row r="125" spans="8:90" ht="12.75"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42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"/>
      <c r="CF125" s="4"/>
      <c r="CG125" s="4"/>
      <c r="CH125" s="4"/>
      <c r="CI125" s="4"/>
      <c r="CJ125" s="4"/>
      <c r="CK125" s="4"/>
      <c r="CL125" s="4"/>
    </row>
    <row r="126" spans="8:90" ht="12.75"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42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"/>
      <c r="CF126" s="4"/>
      <c r="CG126" s="4"/>
      <c r="CH126" s="4"/>
      <c r="CI126" s="4"/>
      <c r="CJ126" s="4"/>
      <c r="CK126" s="4"/>
      <c r="CL126" s="4"/>
    </row>
    <row r="127" spans="8:90" ht="12.75"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42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"/>
      <c r="CF127" s="4"/>
      <c r="CG127" s="4"/>
      <c r="CH127" s="4"/>
      <c r="CI127" s="4"/>
      <c r="CJ127" s="4"/>
      <c r="CK127" s="4"/>
      <c r="CL127" s="4"/>
    </row>
    <row r="128" spans="8:90" ht="12.75"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42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"/>
      <c r="CF128" s="4"/>
      <c r="CG128" s="4"/>
      <c r="CH128" s="4"/>
      <c r="CI128" s="4"/>
      <c r="CJ128" s="4"/>
      <c r="CK128" s="4"/>
      <c r="CL128" s="4"/>
    </row>
    <row r="129" spans="8:90" ht="12.75"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42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"/>
      <c r="CF129" s="4"/>
      <c r="CG129" s="4"/>
      <c r="CH129" s="4"/>
      <c r="CI129" s="4"/>
      <c r="CJ129" s="4"/>
      <c r="CK129" s="4"/>
      <c r="CL129" s="4"/>
    </row>
    <row r="130" spans="8:90" ht="12.75"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42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"/>
      <c r="CF130" s="4"/>
      <c r="CG130" s="4"/>
      <c r="CH130" s="4"/>
      <c r="CI130" s="4"/>
      <c r="CJ130" s="4"/>
      <c r="CK130" s="4"/>
      <c r="CL130" s="4"/>
    </row>
    <row r="131" spans="8:90" ht="12.75"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42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"/>
      <c r="CF131" s="4"/>
      <c r="CG131" s="4"/>
      <c r="CH131" s="4"/>
      <c r="CI131" s="4"/>
      <c r="CJ131" s="4"/>
      <c r="CK131" s="4"/>
      <c r="CL131" s="4"/>
    </row>
    <row r="132" spans="8:90" ht="12.75"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42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"/>
      <c r="CF132" s="4"/>
      <c r="CG132" s="4"/>
      <c r="CH132" s="4"/>
      <c r="CI132" s="4"/>
      <c r="CJ132" s="4"/>
      <c r="CK132" s="4"/>
      <c r="CL132" s="4"/>
    </row>
    <row r="133" spans="8:90" ht="12.75"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42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"/>
      <c r="CF133" s="4"/>
      <c r="CG133" s="4"/>
      <c r="CH133" s="4"/>
      <c r="CI133" s="4"/>
      <c r="CJ133" s="4"/>
      <c r="CK133" s="4"/>
      <c r="CL133" s="4"/>
    </row>
    <row r="134" spans="8:90" ht="12.75"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42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"/>
      <c r="CF134" s="4"/>
      <c r="CG134" s="4"/>
      <c r="CH134" s="4"/>
      <c r="CI134" s="4"/>
      <c r="CJ134" s="4"/>
      <c r="CK134" s="4"/>
      <c r="CL134" s="4"/>
    </row>
    <row r="135" spans="8:90" ht="12.75"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42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"/>
      <c r="CF135" s="4"/>
      <c r="CG135" s="4"/>
      <c r="CH135" s="4"/>
      <c r="CI135" s="4"/>
      <c r="CJ135" s="4"/>
      <c r="CK135" s="4"/>
      <c r="CL135" s="4"/>
    </row>
    <row r="136" spans="8:90" ht="12.75"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42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"/>
      <c r="CF136" s="4"/>
      <c r="CG136" s="4"/>
      <c r="CH136" s="4"/>
      <c r="CI136" s="4"/>
      <c r="CJ136" s="4"/>
      <c r="CK136" s="4"/>
      <c r="CL136" s="4"/>
    </row>
    <row r="137" spans="8:90" ht="12.75"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42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"/>
      <c r="CF137" s="4"/>
      <c r="CG137" s="4"/>
      <c r="CH137" s="4"/>
      <c r="CI137" s="4"/>
      <c r="CJ137" s="4"/>
      <c r="CK137" s="4"/>
      <c r="CL137" s="4"/>
    </row>
    <row r="138" spans="8:82" ht="12.75"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42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</row>
    <row r="139" spans="8:82" ht="12.75"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42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</row>
    <row r="140" spans="8:82" ht="12.75"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42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</row>
    <row r="141" spans="8:82" ht="12.75"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42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</row>
    <row r="142" spans="8:82" ht="12.75"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42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</row>
    <row r="143" spans="8:82" ht="12.75"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42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</row>
    <row r="144" spans="8:82" ht="12.75"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42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</row>
    <row r="145" spans="8:82" ht="12.75"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42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</row>
    <row r="146" spans="8:82" ht="12.75"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42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</row>
    <row r="147" spans="8:82" ht="12.75"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42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</row>
    <row r="148" spans="8:82" ht="12.7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42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</row>
    <row r="149" spans="8:82" ht="12.75"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42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</row>
    <row r="150" spans="8:82" ht="12.75"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42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</row>
    <row r="151" spans="8:82" ht="12.75"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42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</row>
    <row r="152" spans="8:82" ht="12.75"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42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</row>
    <row r="153" spans="8:82" ht="12.75"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42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</row>
    <row r="154" spans="8:82" ht="12.75"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42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</row>
    <row r="155" spans="8:82" ht="12.75"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42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</row>
    <row r="156" spans="8:82" ht="12.75"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42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</row>
    <row r="157" spans="8:82" ht="12.75"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42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</row>
    <row r="158" spans="8:82" ht="12.75"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42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</row>
    <row r="159" spans="8:82" ht="12.75"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42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</row>
    <row r="160" spans="8:82" ht="12.75"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42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</row>
    <row r="161" spans="8:82" ht="12.75"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42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</row>
    <row r="162" spans="8:82" ht="12.75"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42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</row>
    <row r="163" spans="8:82" ht="12.75"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42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</row>
    <row r="164" spans="8:82" ht="12.75"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42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</row>
    <row r="165" spans="8:82" ht="12.75"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42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</row>
    <row r="166" spans="8:82" ht="12.75"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42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</row>
    <row r="167" spans="8:82" ht="12.75"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42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</row>
    <row r="168" spans="8:82" ht="12.75"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42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</row>
    <row r="169" spans="8:82" ht="12.75"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42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</row>
    <row r="170" spans="8:82" ht="12.75"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42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</row>
    <row r="171" spans="8:82" ht="12.75"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42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</row>
    <row r="172" spans="8:82" ht="12.75"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42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</row>
    <row r="173" spans="8:82" ht="12.75"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42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</row>
    <row r="174" spans="8:82" ht="12.75"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42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</row>
    <row r="175" spans="8:82" ht="12.75"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42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</row>
    <row r="176" spans="8:82" ht="12.75"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42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</row>
    <row r="177" spans="8:82" ht="12.75"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</row>
    <row r="178" spans="8:82" ht="12.75"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</row>
    <row r="179" spans="8:82" ht="12.75"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</row>
    <row r="180" spans="8:82" ht="12.75"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</row>
    <row r="181" spans="8:82" ht="12.75"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</row>
    <row r="182" spans="8:82" ht="12.75"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</row>
    <row r="183" spans="8:82" ht="12.75"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</row>
    <row r="184" spans="8:82" ht="12.75"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</row>
    <row r="185" spans="8:82" ht="12.75"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</row>
    <row r="186" spans="8:82" ht="12.75"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</row>
    <row r="187" spans="8:82" ht="12.75"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</row>
    <row r="188" spans="8:82" ht="12.75"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</row>
    <row r="189" spans="8:82" ht="12.75"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</row>
    <row r="190" spans="8:82" ht="12.75"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</row>
    <row r="191" spans="8:82" ht="12.75"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</row>
    <row r="192" spans="8:82" ht="12.75"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</row>
    <row r="193" spans="8:82" ht="12.75"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</row>
    <row r="194" spans="8:82" ht="12.75"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</row>
    <row r="195" spans="8:82" ht="12.75"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</row>
    <row r="196" spans="8:82" ht="12.75"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</row>
    <row r="197" spans="8:82" ht="12.75"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</row>
    <row r="198" spans="8:82" ht="12.75"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</row>
    <row r="199" spans="8:82" ht="12.75"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</row>
    <row r="200" spans="8:82" ht="12.75"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</row>
    <row r="201" spans="8:82" ht="12.75"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</row>
    <row r="202" spans="8:82" ht="12.75"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</row>
    <row r="203" spans="8:82" ht="12.75"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</row>
    <row r="204" spans="8:82" ht="12.75"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</row>
    <row r="205" spans="8:82" ht="12.75"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</row>
    <row r="206" spans="8:82" ht="12.75"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</row>
    <row r="207" spans="8:82" ht="12.75"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</row>
    <row r="208" spans="8:82" ht="12.75"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</row>
    <row r="209" spans="8:82" ht="12.75"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</row>
    <row r="210" spans="8:82" ht="12.75"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</row>
    <row r="211" spans="8:82" ht="12.75"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</row>
    <row r="212" spans="8:82" ht="12.75"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</row>
    <row r="213" spans="8:82" ht="12.75"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</row>
    <row r="214" spans="8:82" ht="12.75"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</row>
    <row r="215" spans="8:82" ht="12.75"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</row>
    <row r="216" spans="8:82" ht="12.75"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</row>
    <row r="217" spans="8:82" ht="12.75"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</row>
    <row r="218" spans="8:82" ht="12.75"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</row>
    <row r="219" spans="8:82" ht="12.75"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</row>
    <row r="220" spans="8:82" ht="12.75"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</row>
    <row r="221" spans="8:82" ht="12.75"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</row>
    <row r="222" spans="8:82" ht="12.75"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</row>
    <row r="223" spans="8:82" ht="12.75"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</row>
    <row r="224" spans="8:82" ht="12.75"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</row>
    <row r="225" spans="8:82" ht="12.75"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</row>
    <row r="226" spans="8:82" ht="12.75"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</row>
    <row r="227" spans="8:82" ht="12.75"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</row>
    <row r="228" spans="8:82" ht="12.75"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</row>
    <row r="229" spans="8:82" ht="12.75"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</row>
    <row r="230" spans="8:82" ht="12.75"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</row>
    <row r="231" spans="8:82" ht="12.75"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</row>
    <row r="232" spans="8:82" ht="12.75"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</row>
    <row r="233" spans="8:82" ht="12.75"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</row>
    <row r="234" spans="8:82" ht="12.75"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</row>
    <row r="235" spans="8:82" ht="12.75"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</row>
    <row r="236" spans="8:82" ht="12.75"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</row>
    <row r="237" spans="8:82" ht="12.75"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</row>
    <row r="238" spans="8:82" ht="12.75"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</row>
    <row r="239" spans="8:82" ht="12.75"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</row>
    <row r="240" spans="8:82" ht="12.75"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</row>
    <row r="241" spans="8:82" ht="12.75"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</row>
    <row r="242" spans="8:82" ht="12.75"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</row>
    <row r="243" spans="8:82" ht="12.75"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</row>
    <row r="244" spans="8:82" ht="12.75"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</row>
    <row r="245" spans="8:82" ht="12.75"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</row>
    <row r="246" spans="8:82" ht="12.75"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</row>
    <row r="247" spans="8:82" ht="12.75"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</row>
    <row r="248" spans="8:82" ht="12.75"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</row>
    <row r="249" spans="8:82" ht="12.75"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</row>
    <row r="250" spans="8:82" ht="12.75"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</row>
    <row r="251" spans="8:82" ht="12.75"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</row>
    <row r="252" spans="8:82" ht="12.75"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</row>
    <row r="253" spans="8:82" ht="12.75"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</row>
    <row r="254" spans="8:82" ht="12.75"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</row>
    <row r="255" spans="8:82" ht="12.75"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</row>
    <row r="256" spans="8:82" ht="12.75"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</row>
    <row r="257" spans="8:82" ht="12.75"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</row>
    <row r="258" spans="8:82" ht="12.75"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</row>
    <row r="259" spans="8:82" ht="12.75"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</row>
    <row r="260" spans="8:82" ht="12.75"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</row>
    <row r="261" spans="8:82" ht="12.75"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</row>
    <row r="262" spans="8:82" ht="12.75"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</row>
    <row r="263" spans="8:82" ht="12.75"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</row>
    <row r="264" spans="8:82" ht="12.75"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</row>
    <row r="265" spans="8:82" ht="12.75"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</row>
    <row r="266" spans="8:82" ht="12.75"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</row>
    <row r="267" spans="8:82" ht="12.75"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</row>
    <row r="268" spans="8:82" ht="12.75"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</row>
    <row r="269" spans="8:82" ht="12.75"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</row>
    <row r="270" spans="8:82" ht="12.75"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</row>
    <row r="271" spans="8:82" ht="12.75"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</row>
    <row r="272" spans="8:82" ht="12.75"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</row>
    <row r="273" spans="8:82" ht="12.75"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</row>
    <row r="274" spans="8:82" ht="12.75"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</row>
    <row r="275" spans="8:82" ht="12.75"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</row>
    <row r="276" spans="8:82" ht="12.75"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</row>
    <row r="277" spans="8:82" ht="12.75"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</row>
    <row r="278" spans="8:82" ht="12.75"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</row>
    <row r="279" spans="8:82" ht="12.75"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</row>
    <row r="280" spans="8:82" ht="12.75"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</row>
    <row r="281" spans="8:82" ht="12.75"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</row>
    <row r="282" spans="8:82" ht="12.75"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</row>
    <row r="283" spans="8:82" ht="12.75"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</row>
    <row r="284" spans="8:82" ht="12.75"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</row>
    <row r="285" spans="8:82" ht="12.75"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</row>
    <row r="286" spans="8:82" ht="12.75"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</row>
    <row r="287" spans="8:82" ht="12.75"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</row>
    <row r="288" spans="8:82" ht="12.75"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</row>
    <row r="289" spans="8:82" ht="12.75"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</row>
    <row r="290" spans="8:82" ht="12.75"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</row>
    <row r="291" spans="8:82" ht="12.75"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</row>
    <row r="292" spans="8:82" ht="12.75"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</row>
    <row r="293" spans="8:82" ht="12.75"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</row>
    <row r="294" spans="8:82" ht="12.75"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</row>
    <row r="295" spans="8:82" ht="12.75"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</row>
    <row r="296" spans="8:82" ht="12.75"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</row>
    <row r="297" spans="8:82" ht="12.75"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</row>
    <row r="298" spans="8:82" ht="12.75"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</row>
    <row r="299" spans="8:82" ht="12.75"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</row>
    <row r="300" spans="8:82" ht="12.75"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</row>
    <row r="301" spans="8:82" ht="12.75"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</row>
    <row r="302" spans="8:82" ht="12.75"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</row>
    <row r="303" spans="8:82" ht="12.75"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</row>
    <row r="304" spans="8:82" ht="12.75"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</row>
    <row r="305" spans="8:82" ht="12.75"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</row>
    <row r="306" spans="8:82" ht="12.75"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</row>
    <row r="307" spans="8:82" ht="12.75"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</row>
    <row r="308" spans="8:82" ht="12.75"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</row>
    <row r="309" spans="8:82" ht="12.75"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</row>
    <row r="310" spans="8:82" ht="12.75"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</row>
    <row r="311" spans="8:82" ht="12.75"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</row>
    <row r="312" spans="8:82" ht="12.75"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</row>
    <row r="313" spans="8:82" ht="12.75"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</row>
    <row r="314" spans="8:82" ht="12.75"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</row>
    <row r="315" spans="8:82" ht="12.75"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</row>
    <row r="316" spans="8:82" ht="12.75"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</row>
    <row r="317" spans="8:82" ht="12.75"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</row>
    <row r="318" spans="8:82" ht="12.75"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</row>
    <row r="319" spans="8:82" ht="12.75"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</row>
    <row r="320" spans="8:82" ht="12.75"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</row>
    <row r="321" spans="8:82" ht="12.75"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</row>
    <row r="322" spans="8:82" ht="12.75"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</row>
    <row r="323" spans="8:82" ht="12.75"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</row>
    <row r="324" spans="8:82" ht="12.75"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</row>
    <row r="325" spans="8:82" ht="12.75"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</row>
    <row r="326" spans="8:82" ht="12.75"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</row>
    <row r="327" spans="8:82" ht="12.75"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</row>
    <row r="328" spans="8:82" ht="12.75"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</row>
    <row r="329" spans="8:82" ht="12.75"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</row>
    <row r="330" spans="8:82" ht="12.75"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</row>
    <row r="331" spans="8:82" ht="12.75"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</row>
    <row r="332" spans="8:82" ht="12.75"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</row>
    <row r="333" spans="8:82" ht="12.75"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</row>
    <row r="334" spans="8:82" ht="12.75"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</row>
    <row r="335" spans="8:82" ht="12.75"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</row>
    <row r="336" spans="8:82" ht="12.75"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</row>
    <row r="337" spans="8:82" ht="12.75"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</row>
    <row r="338" spans="8:82" ht="12.75"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</row>
    <row r="339" spans="8:82" ht="12.75"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</row>
    <row r="340" spans="8:82" ht="12.75"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</row>
    <row r="341" spans="8:82" ht="12.75"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</row>
    <row r="342" spans="8:82" ht="12.75"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</row>
    <row r="343" spans="8:82" ht="12.75"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</row>
    <row r="344" spans="8:82" ht="12.75"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</row>
    <row r="345" spans="8:82" ht="12.75"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</row>
    <row r="346" spans="8:82" ht="12.75"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</row>
    <row r="347" spans="8:82" ht="12.75"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</row>
    <row r="348" spans="8:82" ht="12.75"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</row>
    <row r="349" spans="8:82" ht="12.75"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</row>
    <row r="350" spans="8:82" ht="12.75"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</row>
    <row r="351" spans="8:82" ht="12.75"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</row>
    <row r="352" spans="8:82" ht="12.75"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</row>
    <row r="353" spans="8:82" ht="12.75"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</row>
    <row r="354" spans="8:82" ht="12.75"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</row>
    <row r="355" spans="8:82" ht="12.75"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</row>
    <row r="356" spans="8:82" ht="12.75"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</row>
    <row r="357" spans="8:82" ht="12.75"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</row>
    <row r="358" spans="8:82" ht="12.75"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</row>
    <row r="359" spans="8:82" ht="12.75"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</row>
    <row r="360" spans="8:82" ht="12.75"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</row>
    <row r="361" spans="8:82" ht="12.75"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</row>
    <row r="362" spans="8:82" ht="12.75"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</row>
    <row r="363" spans="8:82" ht="12.75"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</row>
    <row r="364" spans="8:82" ht="12.75"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</row>
    <row r="365" spans="8:82" ht="12.75"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</row>
    <row r="366" spans="8:82" ht="12.75"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</row>
    <row r="367" spans="8:82" ht="12.75"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</row>
    <row r="368" spans="8:82" ht="12.75"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</row>
    <row r="369" spans="8:82" ht="12.75"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</row>
    <row r="370" spans="8:82" ht="12.75"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</row>
    <row r="371" spans="8:82" ht="12.75"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</row>
    <row r="372" spans="8:82" ht="12.75"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</row>
    <row r="373" spans="8:82" ht="12.75"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</row>
    <row r="374" spans="8:82" ht="12.75"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</row>
    <row r="375" spans="8:82" ht="12.75"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</row>
    <row r="376" spans="8:82" ht="12.75"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</row>
    <row r="377" spans="8:82" ht="12.75"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</row>
    <row r="378" spans="8:82" ht="12.75"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</row>
    <row r="379" spans="8:82" ht="12.75"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</row>
    <row r="380" spans="8:82" ht="12.75"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</row>
    <row r="381" spans="8:82" ht="12.75"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</row>
    <row r="382" spans="8:82" ht="12.75"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</row>
    <row r="383" spans="8:82" ht="12.75"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</row>
    <row r="384" spans="8:82" ht="12.75"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</row>
    <row r="385" spans="8:82" ht="12.75"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  <c r="BA385" s="142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</row>
    <row r="386" spans="8:82" ht="12.75"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</row>
    <row r="387" spans="8:82" ht="12.75"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  <c r="BA387" s="142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</row>
    <row r="388" spans="8:82" ht="12.75"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</row>
    <row r="389" spans="8:82" ht="12.75"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  <c r="BA389" s="142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</row>
    <row r="390" spans="8:82" ht="12.75"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  <c r="BA390" s="142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</row>
    <row r="391" spans="8:82" ht="12.75"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</row>
    <row r="392" spans="8:82" ht="12.75"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</row>
    <row r="393" spans="8:82" ht="12.75"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</row>
    <row r="394" spans="8:82" ht="12.75"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</row>
    <row r="395" spans="8:82" ht="12.75"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</row>
    <row r="396" spans="8:82" ht="12.75"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</row>
    <row r="397" spans="8:82" ht="12.75"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</row>
    <row r="398" spans="8:82" ht="12.75"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</row>
    <row r="399" spans="8:82" ht="12.75"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</row>
    <row r="400" spans="8:82" ht="12.75"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  <c r="BA400" s="142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</row>
    <row r="401" spans="8:82" ht="12.75"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</row>
    <row r="402" spans="8:82" ht="12.75"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</row>
    <row r="403" spans="8:82" ht="12.75"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</row>
    <row r="404" spans="8:82" ht="12.75"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</row>
    <row r="405" spans="8:82" ht="12.75"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</row>
    <row r="406" spans="8:82" ht="12.75"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</row>
    <row r="407" spans="8:82" ht="12.75"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</row>
    <row r="408" spans="8:82" ht="12.75"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</row>
    <row r="409" spans="8:82" ht="12.75"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</row>
    <row r="410" spans="8:82" ht="12.75"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</row>
    <row r="411" spans="8:82" ht="12.75"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</row>
    <row r="412" spans="8:82" ht="12.75"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</row>
    <row r="413" spans="8:82" ht="12.75"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</row>
    <row r="414" spans="8:82" ht="12.75"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</row>
    <row r="415" spans="8:82" ht="12.75"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</row>
    <row r="416" spans="8:82" ht="12.75"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</row>
    <row r="417" spans="8:82" ht="12.75"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</row>
    <row r="418" spans="8:82" ht="12.75"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</row>
    <row r="419" spans="8:82" ht="12.75"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</row>
    <row r="420" spans="8:82" ht="12.75"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</row>
    <row r="421" spans="8:82" ht="12.75"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</row>
    <row r="422" spans="8:82" ht="12.75"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  <c r="BA422" s="142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</row>
    <row r="423" spans="8:82" ht="12.75"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  <c r="BA423" s="142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</row>
    <row r="424" spans="8:82" ht="12.75"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  <c r="BA424" s="142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</row>
    <row r="425" spans="8:82" ht="12.75"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  <c r="BA425" s="142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</row>
    <row r="426" spans="8:82" ht="12.75"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  <c r="BA426" s="142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</row>
    <row r="427" spans="8:82" ht="12.75"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  <c r="BA427" s="142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</row>
    <row r="428" spans="8:82" ht="12.75"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  <c r="BA428" s="142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</row>
    <row r="429" spans="8:82" ht="12.75"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  <c r="BA429" s="142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</row>
    <row r="430" spans="8:82" ht="12.75"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  <c r="BA430" s="142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</row>
    <row r="431" spans="8:82" ht="12.75"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  <c r="BA431" s="142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</row>
    <row r="432" spans="8:82" ht="12.75"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  <c r="BA432" s="142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</row>
    <row r="433" spans="8:82" ht="12.75"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</row>
    <row r="434" spans="8:82" ht="12.75"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</row>
    <row r="435" spans="8:82" ht="12.75"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</row>
    <row r="436" spans="8:82" ht="12.75"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</row>
    <row r="437" spans="8:82" ht="12.75"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</row>
    <row r="438" spans="8:82" ht="12.75"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</row>
    <row r="439" spans="8:82" ht="12.75"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  <c r="BA439" s="142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</row>
    <row r="440" spans="8:82" ht="12.75"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  <c r="BA440" s="142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</row>
    <row r="441" spans="8:82" ht="12.75"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  <c r="BA441" s="142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</row>
    <row r="442" spans="8:82" ht="12.75"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</row>
    <row r="443" spans="8:82" ht="12.75"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  <c r="BA443" s="142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</row>
    <row r="444" spans="8:82" ht="12.75"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  <c r="BA444" s="142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</row>
    <row r="445" spans="8:82" ht="12.75"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</row>
    <row r="446" spans="8:82" ht="12.75"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  <c r="BA446" s="142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</row>
    <row r="447" spans="8:82" ht="12.75"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  <c r="BA447" s="142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</row>
    <row r="448" spans="8:82" ht="12.75"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  <c r="BA448" s="142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</row>
    <row r="449" spans="8:82" ht="12.75"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  <c r="BA449" s="142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</row>
    <row r="450" spans="8:82" ht="12.75"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  <c r="BA450" s="142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</row>
    <row r="451" spans="8:82" ht="12.75"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  <c r="BA451" s="142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</row>
    <row r="452" spans="8:82" ht="12.75"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  <c r="BA452" s="142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</row>
    <row r="453" spans="8:82" ht="12.75"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  <c r="BA453" s="142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</row>
    <row r="454" spans="8:82" ht="12.75"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  <c r="BA454" s="142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</row>
    <row r="455" spans="8:82" ht="12.75"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</row>
    <row r="456" spans="8:82" ht="12.75"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</row>
    <row r="457" spans="8:82" ht="12.75"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  <c r="BA457" s="142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</row>
    <row r="458" spans="8:82" ht="12.75"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  <c r="BA458" s="142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</row>
    <row r="459" spans="8:82" ht="12.75"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</row>
    <row r="460" spans="8:82" ht="12.75"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</row>
    <row r="461" spans="8:82" ht="12.75"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</row>
    <row r="462" spans="8:82" ht="12.75"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</row>
    <row r="463" spans="8:82" ht="12.75"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</row>
    <row r="464" spans="8:82" ht="12.75"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</row>
    <row r="465" spans="8:82" ht="12.75"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</row>
    <row r="466" spans="8:82" ht="12.75"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</row>
    <row r="467" spans="8:82" ht="12.75"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</row>
    <row r="468" spans="8:82" ht="12.75"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</row>
    <row r="469" spans="8:82" ht="12.75"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</row>
    <row r="470" spans="8:82" ht="12.75"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</row>
    <row r="471" spans="8:82" ht="12.75"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</row>
    <row r="472" spans="8:82" ht="12.75"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  <c r="BA472" s="142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</row>
    <row r="473" spans="8:82" ht="12.75"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</row>
    <row r="474" spans="8:82" ht="12.75"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</row>
    <row r="475" spans="8:82" ht="12.75"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  <c r="BA475" s="142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</row>
    <row r="476" spans="8:82" ht="12.75"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  <c r="BA476" s="142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</row>
    <row r="477" spans="8:82" ht="12.75"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  <c r="BA477" s="142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</row>
    <row r="478" spans="8:82" ht="12.75"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  <c r="BA478" s="142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</row>
    <row r="479" spans="8:82" ht="12.75"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/>
      <c r="BA479" s="142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</row>
    <row r="480" spans="8:82" ht="12.75"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/>
      <c r="BA480" s="142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</row>
    <row r="481" spans="8:82" ht="12.75"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/>
      <c r="BA481" s="142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</row>
    <row r="482" spans="8:82" ht="12.75"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  <c r="BA482" s="142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</row>
    <row r="483" spans="8:82" ht="12.75"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  <c r="BA483" s="142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</row>
    <row r="484" spans="8:82" ht="12.75"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/>
      <c r="BA484" s="142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</row>
    <row r="485" spans="8:82" ht="12.75"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  <c r="BA485" s="142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</row>
    <row r="486" spans="8:82" ht="12.75"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</row>
    <row r="487" spans="8:82" ht="12.75"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</row>
    <row r="488" spans="8:82" ht="12.75"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</row>
    <row r="489" spans="8:82" ht="12.75"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</row>
    <row r="490" spans="8:82" ht="12.75"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</row>
    <row r="491" spans="8:82" ht="12.75"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</row>
    <row r="492" spans="8:82" ht="12.75"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</row>
    <row r="493" spans="8:82" ht="12.75"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</row>
    <row r="494" spans="8:82" ht="12.75"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</row>
    <row r="495" spans="8:82" ht="12.75"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</row>
    <row r="496" spans="8:82" ht="12.75"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</row>
    <row r="497" spans="8:82" ht="12.75"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</row>
    <row r="498" spans="8:82" ht="12.75"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</row>
    <row r="499" spans="8:82" ht="12.75"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</row>
    <row r="500" spans="8:82" ht="12.75"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</row>
    <row r="501" spans="8:82" ht="12.75"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</row>
    <row r="502" spans="8:82" ht="12.75"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</row>
    <row r="503" spans="8:82" ht="12.75"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</row>
    <row r="504" spans="8:82" ht="12.75"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</row>
    <row r="505" spans="8:82" ht="12.75"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</row>
    <row r="506" spans="8:82" ht="12.75"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</row>
    <row r="507" spans="8:82" ht="12.75"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</row>
    <row r="508" spans="8:82" ht="12.75"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</row>
    <row r="509" spans="8:82" ht="12.75"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</row>
    <row r="510" spans="8:82" ht="12.75"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</row>
    <row r="511" spans="8:82" ht="12.75"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</row>
    <row r="512" spans="8:82" ht="12.75"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</row>
    <row r="513" spans="8:82" ht="12.75"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</row>
    <row r="514" spans="8:82" ht="12.75"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</row>
    <row r="515" spans="8:82" ht="12.75"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</row>
    <row r="516" spans="8:82" ht="12.75"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</row>
    <row r="517" spans="8:82" ht="12.75"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</row>
    <row r="518" spans="8:82" ht="12.75"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</row>
    <row r="519" spans="8:82" ht="12.75"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</row>
    <row r="520" spans="8:82" ht="12.75"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</row>
    <row r="521" spans="8:82" ht="12.75"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</row>
    <row r="522" spans="8:82" ht="12.75"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</row>
    <row r="523" spans="8:82" ht="12.75"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</row>
    <row r="524" spans="8:82" ht="12.75"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</row>
    <row r="525" spans="8:82" ht="12.75"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</row>
    <row r="526" spans="8:82" ht="12.75"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42"/>
      <c r="AY526" s="142"/>
      <c r="AZ526" s="142"/>
      <c r="BA526" s="142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</row>
    <row r="527" spans="8:82" ht="12.75"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142"/>
      <c r="AW527" s="142"/>
      <c r="AX527" s="142"/>
      <c r="AY527" s="142"/>
      <c r="AZ527" s="142"/>
      <c r="BA527" s="142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</row>
    <row r="528" spans="8:82" ht="12.75"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Q528" s="142"/>
      <c r="AR528" s="142"/>
      <c r="AS528" s="142"/>
      <c r="AT528" s="142"/>
      <c r="AU528" s="142"/>
      <c r="AV528" s="142"/>
      <c r="AW528" s="142"/>
      <c r="AX528" s="142"/>
      <c r="AY528" s="142"/>
      <c r="AZ528" s="142"/>
      <c r="BA528" s="142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</row>
    <row r="529" spans="8:82" ht="12.75"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Q529" s="142"/>
      <c r="AR529" s="142"/>
      <c r="AS529" s="142"/>
      <c r="AT529" s="142"/>
      <c r="AU529" s="142"/>
      <c r="AV529" s="142"/>
      <c r="AW529" s="142"/>
      <c r="AX529" s="142"/>
      <c r="AY529" s="142"/>
      <c r="AZ529" s="142"/>
      <c r="BA529" s="142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</row>
    <row r="530" spans="8:82" ht="12.75"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</row>
    <row r="531" spans="8:82" ht="12.75"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</row>
    <row r="532" spans="8:82" ht="12.75"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42"/>
      <c r="AJ532" s="142"/>
      <c r="AK532" s="142"/>
      <c r="AL532" s="142"/>
      <c r="AM532" s="142"/>
      <c r="AN532" s="142"/>
      <c r="AO532" s="142"/>
      <c r="AP532" s="142"/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/>
      <c r="BA532" s="142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</row>
    <row r="533" spans="8:82" ht="12.75"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</row>
    <row r="534" spans="8:82" ht="12.75"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42"/>
      <c r="AY534" s="142"/>
      <c r="AZ534" s="142"/>
      <c r="BA534" s="142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</row>
    <row r="535" spans="8:82" ht="12.75"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</row>
    <row r="536" spans="8:82" ht="12.75"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</row>
    <row r="537" spans="8:82" ht="12.75"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Q537" s="142"/>
      <c r="AR537" s="142"/>
      <c r="AS537" s="142"/>
      <c r="AT537" s="142"/>
      <c r="AU537" s="142"/>
      <c r="AV537" s="142"/>
      <c r="AW537" s="142"/>
      <c r="AX537" s="142"/>
      <c r="AY537" s="142"/>
      <c r="AZ537" s="142"/>
      <c r="BA537" s="142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</row>
    <row r="538" spans="8:82" ht="12.75"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</row>
    <row r="539" spans="8:82" ht="12.75"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</row>
    <row r="540" spans="8:82" ht="12.75"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Q540" s="142"/>
      <c r="AR540" s="142"/>
      <c r="AS540" s="142"/>
      <c r="AT540" s="142"/>
      <c r="AU540" s="142"/>
      <c r="AV540" s="142"/>
      <c r="AW540" s="142"/>
      <c r="AX540" s="142"/>
      <c r="AY540" s="142"/>
      <c r="AZ540" s="142"/>
      <c r="BA540" s="142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</row>
    <row r="541" spans="8:82" ht="12.75"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Q541" s="142"/>
      <c r="AR541" s="142"/>
      <c r="AS541" s="142"/>
      <c r="AT541" s="142"/>
      <c r="AU541" s="142"/>
      <c r="AV541" s="142"/>
      <c r="AW541" s="142"/>
      <c r="AX541" s="142"/>
      <c r="AY541" s="142"/>
      <c r="AZ541" s="142"/>
      <c r="BA541" s="142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</row>
    <row r="542" spans="8:82" ht="12.75"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</row>
    <row r="543" spans="8:82" ht="12.75"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42"/>
      <c r="AY543" s="142"/>
      <c r="AZ543" s="142"/>
      <c r="BA543" s="142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</row>
    <row r="544" spans="8:82" ht="12.75"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42"/>
      <c r="AY544" s="142"/>
      <c r="AZ544" s="142"/>
      <c r="BA544" s="142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</row>
    <row r="545" spans="8:82" ht="12.75"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42"/>
      <c r="AY545" s="142"/>
      <c r="AZ545" s="142"/>
      <c r="BA545" s="142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</row>
    <row r="546" spans="8:82" ht="12.75"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Q546" s="142"/>
      <c r="AR546" s="142"/>
      <c r="AS546" s="142"/>
      <c r="AT546" s="142"/>
      <c r="AU546" s="142"/>
      <c r="AV546" s="142"/>
      <c r="AW546" s="142"/>
      <c r="AX546" s="142"/>
      <c r="AY546" s="142"/>
      <c r="AZ546" s="142"/>
      <c r="BA546" s="142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</row>
    <row r="547" spans="8:82" ht="12.75"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Q547" s="142"/>
      <c r="AR547" s="142"/>
      <c r="AS547" s="142"/>
      <c r="AT547" s="142"/>
      <c r="AU547" s="142"/>
      <c r="AV547" s="142"/>
      <c r="AW547" s="142"/>
      <c r="AX547" s="142"/>
      <c r="AY547" s="142"/>
      <c r="AZ547" s="142"/>
      <c r="BA547" s="142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</row>
    <row r="548" spans="8:82" ht="12.75"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Q548" s="142"/>
      <c r="AR548" s="142"/>
      <c r="AS548" s="142"/>
      <c r="AT548" s="142"/>
      <c r="AU548" s="142"/>
      <c r="AV548" s="142"/>
      <c r="AW548" s="142"/>
      <c r="AX548" s="142"/>
      <c r="AY548" s="142"/>
      <c r="AZ548" s="142"/>
      <c r="BA548" s="142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</row>
    <row r="549" spans="8:82" ht="12.75"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Q549" s="142"/>
      <c r="AR549" s="142"/>
      <c r="AS549" s="142"/>
      <c r="AT549" s="142"/>
      <c r="AU549" s="142"/>
      <c r="AV549" s="142"/>
      <c r="AW549" s="142"/>
      <c r="AX549" s="142"/>
      <c r="AY549" s="142"/>
      <c r="AZ549" s="142"/>
      <c r="BA549" s="142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</row>
    <row r="550" spans="8:82" ht="12.75"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Q550" s="142"/>
      <c r="AR550" s="142"/>
      <c r="AS550" s="142"/>
      <c r="AT550" s="142"/>
      <c r="AU550" s="142"/>
      <c r="AV550" s="142"/>
      <c r="AW550" s="142"/>
      <c r="AX550" s="142"/>
      <c r="AY550" s="142"/>
      <c r="AZ550" s="142"/>
      <c r="BA550" s="142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</row>
    <row r="551" spans="8:82" ht="12.75"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Q551" s="142"/>
      <c r="AR551" s="142"/>
      <c r="AS551" s="142"/>
      <c r="AT551" s="142"/>
      <c r="AU551" s="142"/>
      <c r="AV551" s="142"/>
      <c r="AW551" s="142"/>
      <c r="AX551" s="142"/>
      <c r="AY551" s="142"/>
      <c r="AZ551" s="142"/>
      <c r="BA551" s="142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</row>
    <row r="552" spans="8:82" ht="12.75"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Q552" s="142"/>
      <c r="AR552" s="142"/>
      <c r="AS552" s="142"/>
      <c r="AT552" s="142"/>
      <c r="AU552" s="142"/>
      <c r="AV552" s="142"/>
      <c r="AW552" s="142"/>
      <c r="AX552" s="142"/>
      <c r="AY552" s="142"/>
      <c r="AZ552" s="142"/>
      <c r="BA552" s="142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</row>
    <row r="553" spans="8:82" ht="12.75"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42"/>
      <c r="AJ553" s="142"/>
      <c r="AK553" s="142"/>
      <c r="AL553" s="142"/>
      <c r="AM553" s="142"/>
      <c r="AN553" s="142"/>
      <c r="AO553" s="142"/>
      <c r="AP553" s="142"/>
      <c r="AQ553" s="142"/>
      <c r="AR553" s="142"/>
      <c r="AS553" s="142"/>
      <c r="AT553" s="142"/>
      <c r="AU553" s="142"/>
      <c r="AV553" s="142"/>
      <c r="AW553" s="142"/>
      <c r="AX553" s="142"/>
      <c r="AY553" s="142"/>
      <c r="AZ553" s="142"/>
      <c r="BA553" s="142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</row>
    <row r="554" spans="8:82" ht="12.75"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Q554" s="142"/>
      <c r="AR554" s="142"/>
      <c r="AS554" s="142"/>
      <c r="AT554" s="142"/>
      <c r="AU554" s="142"/>
      <c r="AV554" s="142"/>
      <c r="AW554" s="142"/>
      <c r="AX554" s="142"/>
      <c r="AY554" s="142"/>
      <c r="AZ554" s="142"/>
      <c r="BA554" s="142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</row>
    <row r="555" spans="8:82" ht="12.75"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Q555" s="142"/>
      <c r="AR555" s="142"/>
      <c r="AS555" s="142"/>
      <c r="AT555" s="142"/>
      <c r="AU555" s="142"/>
      <c r="AV555" s="142"/>
      <c r="AW555" s="142"/>
      <c r="AX555" s="142"/>
      <c r="AY555" s="142"/>
      <c r="AZ555" s="142"/>
      <c r="BA555" s="142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</row>
    <row r="556" spans="8:82" ht="12.75"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Q556" s="142"/>
      <c r="AR556" s="142"/>
      <c r="AS556" s="142"/>
      <c r="AT556" s="142"/>
      <c r="AU556" s="142"/>
      <c r="AV556" s="142"/>
      <c r="AW556" s="142"/>
      <c r="AX556" s="142"/>
      <c r="AY556" s="142"/>
      <c r="AZ556" s="142"/>
      <c r="BA556" s="142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</row>
    <row r="557" spans="8:82" ht="12.75"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Q557" s="142"/>
      <c r="AR557" s="142"/>
      <c r="AS557" s="142"/>
      <c r="AT557" s="142"/>
      <c r="AU557" s="142"/>
      <c r="AV557" s="142"/>
      <c r="AW557" s="142"/>
      <c r="AX557" s="142"/>
      <c r="AY557" s="142"/>
      <c r="AZ557" s="142"/>
      <c r="BA557" s="142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</row>
    <row r="558" spans="8:82" ht="12.75"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Q558" s="142"/>
      <c r="AR558" s="142"/>
      <c r="AS558" s="142"/>
      <c r="AT558" s="142"/>
      <c r="AU558" s="142"/>
      <c r="AV558" s="142"/>
      <c r="AW558" s="142"/>
      <c r="AX558" s="142"/>
      <c r="AY558" s="142"/>
      <c r="AZ558" s="142"/>
      <c r="BA558" s="142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</row>
    <row r="559" spans="8:82" ht="12.75"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Q559" s="142"/>
      <c r="AR559" s="142"/>
      <c r="AS559" s="142"/>
      <c r="AT559" s="142"/>
      <c r="AU559" s="142"/>
      <c r="AV559" s="142"/>
      <c r="AW559" s="142"/>
      <c r="AX559" s="142"/>
      <c r="AY559" s="142"/>
      <c r="AZ559" s="142"/>
      <c r="BA559" s="142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</row>
    <row r="560" spans="8:82" ht="12.75"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Q560" s="142"/>
      <c r="AR560" s="142"/>
      <c r="AS560" s="142"/>
      <c r="AT560" s="142"/>
      <c r="AU560" s="142"/>
      <c r="AV560" s="142"/>
      <c r="AW560" s="142"/>
      <c r="AX560" s="142"/>
      <c r="AY560" s="142"/>
      <c r="AZ560" s="142"/>
      <c r="BA560" s="142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</row>
    <row r="561" spans="8:82" ht="12.75"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Q561" s="142"/>
      <c r="AR561" s="142"/>
      <c r="AS561" s="142"/>
      <c r="AT561" s="142"/>
      <c r="AU561" s="142"/>
      <c r="AV561" s="142"/>
      <c r="AW561" s="142"/>
      <c r="AX561" s="142"/>
      <c r="AY561" s="142"/>
      <c r="AZ561" s="142"/>
      <c r="BA561" s="142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</row>
    <row r="562" spans="8:82" ht="12.75"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Q562" s="142"/>
      <c r="AR562" s="142"/>
      <c r="AS562" s="142"/>
      <c r="AT562" s="142"/>
      <c r="AU562" s="142"/>
      <c r="AV562" s="142"/>
      <c r="AW562" s="142"/>
      <c r="AX562" s="142"/>
      <c r="AY562" s="142"/>
      <c r="AZ562" s="142"/>
      <c r="BA562" s="142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</row>
    <row r="563" spans="8:82" ht="12.75"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Q563" s="142"/>
      <c r="AR563" s="142"/>
      <c r="AS563" s="142"/>
      <c r="AT563" s="142"/>
      <c r="AU563" s="142"/>
      <c r="AV563" s="142"/>
      <c r="AW563" s="142"/>
      <c r="AX563" s="142"/>
      <c r="AY563" s="142"/>
      <c r="AZ563" s="142"/>
      <c r="BA563" s="142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</row>
    <row r="564" spans="8:82" ht="12.75"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Q564" s="142"/>
      <c r="AR564" s="142"/>
      <c r="AS564" s="142"/>
      <c r="AT564" s="142"/>
      <c r="AU564" s="142"/>
      <c r="AV564" s="142"/>
      <c r="AW564" s="142"/>
      <c r="AX564" s="142"/>
      <c r="AY564" s="142"/>
      <c r="AZ564" s="142"/>
      <c r="BA564" s="142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</row>
    <row r="565" spans="8:82" ht="12.75"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Q565" s="142"/>
      <c r="AR565" s="142"/>
      <c r="AS565" s="142"/>
      <c r="AT565" s="142"/>
      <c r="AU565" s="142"/>
      <c r="AV565" s="142"/>
      <c r="AW565" s="142"/>
      <c r="AX565" s="142"/>
      <c r="AY565" s="142"/>
      <c r="AZ565" s="142"/>
      <c r="BA565" s="142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</row>
    <row r="566" spans="8:82" ht="12.75"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Q566" s="142"/>
      <c r="AR566" s="142"/>
      <c r="AS566" s="142"/>
      <c r="AT566" s="142"/>
      <c r="AU566" s="142"/>
      <c r="AV566" s="142"/>
      <c r="AW566" s="142"/>
      <c r="AX566" s="142"/>
      <c r="AY566" s="142"/>
      <c r="AZ566" s="142"/>
      <c r="BA566" s="142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</row>
    <row r="567" spans="8:82" ht="12.75"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Q567" s="142"/>
      <c r="AR567" s="142"/>
      <c r="AS567" s="142"/>
      <c r="AT567" s="142"/>
      <c r="AU567" s="142"/>
      <c r="AV567" s="142"/>
      <c r="AW567" s="142"/>
      <c r="AX567" s="142"/>
      <c r="AY567" s="142"/>
      <c r="AZ567" s="142"/>
      <c r="BA567" s="142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</row>
    <row r="568" spans="8:82" ht="12.75"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Q568" s="142"/>
      <c r="AR568" s="142"/>
      <c r="AS568" s="142"/>
      <c r="AT568" s="142"/>
      <c r="AU568" s="142"/>
      <c r="AV568" s="142"/>
      <c r="AW568" s="142"/>
      <c r="AX568" s="142"/>
      <c r="AY568" s="142"/>
      <c r="AZ568" s="142"/>
      <c r="BA568" s="142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</row>
    <row r="569" spans="8:82" ht="12.75"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Q569" s="142"/>
      <c r="AR569" s="142"/>
      <c r="AS569" s="142"/>
      <c r="AT569" s="142"/>
      <c r="AU569" s="142"/>
      <c r="AV569" s="142"/>
      <c r="AW569" s="142"/>
      <c r="AX569" s="142"/>
      <c r="AY569" s="142"/>
      <c r="AZ569" s="142"/>
      <c r="BA569" s="142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</row>
    <row r="570" spans="8:82" ht="12.75"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42"/>
      <c r="AY570" s="142"/>
      <c r="AZ570" s="142"/>
      <c r="BA570" s="142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</row>
    <row r="571" spans="8:82" ht="12.75"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42"/>
      <c r="AY571" s="142"/>
      <c r="AZ571" s="142"/>
      <c r="BA571" s="142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</row>
    <row r="572" spans="8:82" ht="12.75"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Q572" s="142"/>
      <c r="AR572" s="142"/>
      <c r="AS572" s="142"/>
      <c r="AT572" s="142"/>
      <c r="AU572" s="142"/>
      <c r="AV572" s="142"/>
      <c r="AW572" s="142"/>
      <c r="AX572" s="142"/>
      <c r="AY572" s="142"/>
      <c r="AZ572" s="142"/>
      <c r="BA572" s="142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</row>
    <row r="573" spans="8:82" ht="12.75"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142"/>
      <c r="AW573" s="142"/>
      <c r="AX573" s="142"/>
      <c r="AY573" s="142"/>
      <c r="AZ573" s="142"/>
      <c r="BA573" s="142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</row>
    <row r="574" spans="8:82" ht="12.75"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42"/>
      <c r="AY574" s="142"/>
      <c r="AZ574" s="142"/>
      <c r="BA574" s="142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</row>
    <row r="575" spans="8:82" ht="12.75"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Q575" s="142"/>
      <c r="AR575" s="142"/>
      <c r="AS575" s="142"/>
      <c r="AT575" s="142"/>
      <c r="AU575" s="142"/>
      <c r="AV575" s="142"/>
      <c r="AW575" s="142"/>
      <c r="AX575" s="142"/>
      <c r="AY575" s="142"/>
      <c r="AZ575" s="142"/>
      <c r="BA575" s="142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</row>
    <row r="576" spans="8:82" ht="12.75"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42"/>
      <c r="AJ576" s="142"/>
      <c r="AK576" s="142"/>
      <c r="AL576" s="142"/>
      <c r="AM576" s="142"/>
      <c r="AN576" s="142"/>
      <c r="AO576" s="142"/>
      <c r="AP576" s="142"/>
      <c r="AQ576" s="142"/>
      <c r="AR576" s="142"/>
      <c r="AS576" s="142"/>
      <c r="AT576" s="142"/>
      <c r="AU576" s="142"/>
      <c r="AV576" s="142"/>
      <c r="AW576" s="142"/>
      <c r="AX576" s="142"/>
      <c r="AY576" s="142"/>
      <c r="AZ576" s="142"/>
      <c r="BA576" s="142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</row>
    <row r="577" spans="8:82" ht="12.75"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Q577" s="142"/>
      <c r="AR577" s="142"/>
      <c r="AS577" s="142"/>
      <c r="AT577" s="142"/>
      <c r="AU577" s="142"/>
      <c r="AV577" s="142"/>
      <c r="AW577" s="142"/>
      <c r="AX577" s="142"/>
      <c r="AY577" s="142"/>
      <c r="AZ577" s="142"/>
      <c r="BA577" s="142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</row>
    <row r="578" spans="8:82" ht="12.75"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Q578" s="142"/>
      <c r="AR578" s="142"/>
      <c r="AS578" s="142"/>
      <c r="AT578" s="142"/>
      <c r="AU578" s="142"/>
      <c r="AV578" s="142"/>
      <c r="AW578" s="142"/>
      <c r="AX578" s="142"/>
      <c r="AY578" s="142"/>
      <c r="AZ578" s="142"/>
      <c r="BA578" s="142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</row>
    <row r="579" spans="8:82" ht="12.75"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Q579" s="142"/>
      <c r="AR579" s="142"/>
      <c r="AS579" s="142"/>
      <c r="AT579" s="142"/>
      <c r="AU579" s="142"/>
      <c r="AV579" s="142"/>
      <c r="AW579" s="142"/>
      <c r="AX579" s="142"/>
      <c r="AY579" s="142"/>
      <c r="AZ579" s="142"/>
      <c r="BA579" s="142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</row>
    <row r="580" spans="8:82" ht="12.75"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Q580" s="142"/>
      <c r="AR580" s="142"/>
      <c r="AS580" s="142"/>
      <c r="AT580" s="142"/>
      <c r="AU580" s="142"/>
      <c r="AV580" s="142"/>
      <c r="AW580" s="142"/>
      <c r="AX580" s="142"/>
      <c r="AY580" s="142"/>
      <c r="AZ580" s="142"/>
      <c r="BA580" s="142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</row>
    <row r="581" spans="8:82" ht="12.75"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Q581" s="142"/>
      <c r="AR581" s="142"/>
      <c r="AS581" s="142"/>
      <c r="AT581" s="142"/>
      <c r="AU581" s="142"/>
      <c r="AV581" s="142"/>
      <c r="AW581" s="142"/>
      <c r="AX581" s="142"/>
      <c r="AY581" s="142"/>
      <c r="AZ581" s="142"/>
      <c r="BA581" s="142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</row>
    <row r="582" spans="8:82" ht="12.75"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Q582" s="142"/>
      <c r="AR582" s="142"/>
      <c r="AS582" s="142"/>
      <c r="AT582" s="142"/>
      <c r="AU582" s="142"/>
      <c r="AV582" s="142"/>
      <c r="AW582" s="142"/>
      <c r="AX582" s="142"/>
      <c r="AY582" s="142"/>
      <c r="AZ582" s="142"/>
      <c r="BA582" s="142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</row>
    <row r="583" spans="8:82" ht="12.75"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Q583" s="142"/>
      <c r="AR583" s="142"/>
      <c r="AS583" s="142"/>
      <c r="AT583" s="142"/>
      <c r="AU583" s="142"/>
      <c r="AV583" s="142"/>
      <c r="AW583" s="142"/>
      <c r="AX583" s="142"/>
      <c r="AY583" s="142"/>
      <c r="AZ583" s="142"/>
      <c r="BA583" s="142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</row>
    <row r="584" spans="8:82" ht="12.75"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Q584" s="142"/>
      <c r="AR584" s="142"/>
      <c r="AS584" s="142"/>
      <c r="AT584" s="142"/>
      <c r="AU584" s="142"/>
      <c r="AV584" s="142"/>
      <c r="AW584" s="142"/>
      <c r="AX584" s="142"/>
      <c r="AY584" s="142"/>
      <c r="AZ584" s="142"/>
      <c r="BA584" s="142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</row>
    <row r="585" spans="8:82" ht="12.75"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Q585" s="142"/>
      <c r="AR585" s="142"/>
      <c r="AS585" s="142"/>
      <c r="AT585" s="142"/>
      <c r="AU585" s="142"/>
      <c r="AV585" s="142"/>
      <c r="AW585" s="142"/>
      <c r="AX585" s="142"/>
      <c r="AY585" s="142"/>
      <c r="AZ585" s="142"/>
      <c r="BA585" s="142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/>
    </row>
    <row r="586" spans="8:82" ht="12.75"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Q586" s="142"/>
      <c r="AR586" s="142"/>
      <c r="AS586" s="142"/>
      <c r="AT586" s="142"/>
      <c r="AU586" s="142"/>
      <c r="AV586" s="142"/>
      <c r="AW586" s="142"/>
      <c r="AX586" s="142"/>
      <c r="AY586" s="142"/>
      <c r="AZ586" s="142"/>
      <c r="BA586" s="142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</row>
    <row r="587" spans="8:82" ht="12.75"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Q587" s="142"/>
      <c r="AR587" s="142"/>
      <c r="AS587" s="142"/>
      <c r="AT587" s="142"/>
      <c r="AU587" s="142"/>
      <c r="AV587" s="142"/>
      <c r="AW587" s="142"/>
      <c r="AX587" s="142"/>
      <c r="AY587" s="142"/>
      <c r="AZ587" s="142"/>
      <c r="BA587" s="142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</row>
    <row r="588" spans="8:82" ht="12.75"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Q588" s="142"/>
      <c r="AR588" s="142"/>
      <c r="AS588" s="142"/>
      <c r="AT588" s="142"/>
      <c r="AU588" s="142"/>
      <c r="AV588" s="142"/>
      <c r="AW588" s="142"/>
      <c r="AX588" s="142"/>
      <c r="AY588" s="142"/>
      <c r="AZ588" s="142"/>
      <c r="BA588" s="142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</row>
    <row r="589" spans="8:82" ht="12.75"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Q589" s="142"/>
      <c r="AR589" s="142"/>
      <c r="AS589" s="142"/>
      <c r="AT589" s="142"/>
      <c r="AU589" s="142"/>
      <c r="AV589" s="142"/>
      <c r="AW589" s="142"/>
      <c r="AX589" s="142"/>
      <c r="AY589" s="142"/>
      <c r="AZ589" s="142"/>
      <c r="BA589" s="142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</row>
    <row r="590" spans="8:82" ht="12.75"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Q590" s="142"/>
      <c r="AR590" s="142"/>
      <c r="AS590" s="142"/>
      <c r="AT590" s="142"/>
      <c r="AU590" s="142"/>
      <c r="AV590" s="142"/>
      <c r="AW590" s="142"/>
      <c r="AX590" s="142"/>
      <c r="AY590" s="142"/>
      <c r="AZ590" s="142"/>
      <c r="BA590" s="142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</row>
    <row r="591" spans="8:82" ht="12.75"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Q591" s="142"/>
      <c r="AR591" s="142"/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</row>
    <row r="592" spans="8:82" ht="12.75"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Q592" s="142"/>
      <c r="AR592" s="142"/>
      <c r="AS592" s="142"/>
      <c r="AT592" s="142"/>
      <c r="AU592" s="142"/>
      <c r="AV592" s="142"/>
      <c r="AW592" s="142"/>
      <c r="AX592" s="142"/>
      <c r="AY592" s="142"/>
      <c r="AZ592" s="142"/>
      <c r="BA592" s="142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</row>
    <row r="593" spans="8:82" ht="12.75"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42"/>
      <c r="AY593" s="142"/>
      <c r="AZ593" s="142"/>
      <c r="BA593" s="142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</row>
    <row r="594" spans="8:82" ht="12.75"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Q594" s="142"/>
      <c r="AR594" s="142"/>
      <c r="AS594" s="142"/>
      <c r="AT594" s="142"/>
      <c r="AU594" s="142"/>
      <c r="AV594" s="142"/>
      <c r="AW594" s="142"/>
      <c r="AX594" s="142"/>
      <c r="AY594" s="142"/>
      <c r="AZ594" s="142"/>
      <c r="BA594" s="142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</row>
    <row r="595" spans="8:82" ht="12.75"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Q595" s="142"/>
      <c r="AR595" s="142"/>
      <c r="AS595" s="142"/>
      <c r="AT595" s="142"/>
      <c r="AU595" s="142"/>
      <c r="AV595" s="142"/>
      <c r="AW595" s="142"/>
      <c r="AX595" s="142"/>
      <c r="AY595" s="142"/>
      <c r="AZ595" s="142"/>
      <c r="BA595" s="142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</row>
    <row r="596" spans="8:82" ht="12.75"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42"/>
      <c r="AY596" s="142"/>
      <c r="AZ596" s="142"/>
      <c r="BA596" s="142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</row>
    <row r="597" spans="8:82" ht="12.75"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Q597" s="142"/>
      <c r="AR597" s="142"/>
      <c r="AS597" s="142"/>
      <c r="AT597" s="142"/>
      <c r="AU597" s="142"/>
      <c r="AV597" s="142"/>
      <c r="AW597" s="142"/>
      <c r="AX597" s="142"/>
      <c r="AY597" s="142"/>
      <c r="AZ597" s="142"/>
      <c r="BA597" s="142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</row>
    <row r="598" spans="8:82" ht="12.75"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Q598" s="142"/>
      <c r="AR598" s="142"/>
      <c r="AS598" s="142"/>
      <c r="AT598" s="142"/>
      <c r="AU598" s="142"/>
      <c r="AV598" s="142"/>
      <c r="AW598" s="142"/>
      <c r="AX598" s="142"/>
      <c r="AY598" s="142"/>
      <c r="AZ598" s="142"/>
      <c r="BA598" s="142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</row>
    <row r="599" spans="8:82" ht="12.75"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Q599" s="142"/>
      <c r="AR599" s="142"/>
      <c r="AS599" s="142"/>
      <c r="AT599" s="142"/>
      <c r="AU599" s="142"/>
      <c r="AV599" s="142"/>
      <c r="AW599" s="142"/>
      <c r="AX599" s="142"/>
      <c r="AY599" s="142"/>
      <c r="AZ599" s="142"/>
      <c r="BA599" s="142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</row>
    <row r="600" spans="8:82" ht="12.75"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/>
      <c r="BA600" s="142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</row>
    <row r="601" spans="8:82" ht="12.75"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Q601" s="142"/>
      <c r="AR601" s="142"/>
      <c r="AS601" s="142"/>
      <c r="AT601" s="142"/>
      <c r="AU601" s="142"/>
      <c r="AV601" s="142"/>
      <c r="AW601" s="142"/>
      <c r="AX601" s="142"/>
      <c r="AY601" s="142"/>
      <c r="AZ601" s="142"/>
      <c r="BA601" s="142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</row>
    <row r="602" spans="8:82" ht="12.75"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Q602" s="142"/>
      <c r="AR602" s="142"/>
      <c r="AS602" s="142"/>
      <c r="AT602" s="142"/>
      <c r="AU602" s="142"/>
      <c r="AV602" s="142"/>
      <c r="AW602" s="142"/>
      <c r="AX602" s="142"/>
      <c r="AY602" s="142"/>
      <c r="AZ602" s="142"/>
      <c r="BA602" s="142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</row>
    <row r="603" spans="8:82" ht="12.75"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Q603" s="142"/>
      <c r="AR603" s="142"/>
      <c r="AS603" s="142"/>
      <c r="AT603" s="142"/>
      <c r="AU603" s="142"/>
      <c r="AV603" s="142"/>
      <c r="AW603" s="142"/>
      <c r="AX603" s="142"/>
      <c r="AY603" s="142"/>
      <c r="AZ603" s="142"/>
      <c r="BA603" s="142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</row>
    <row r="604" spans="8:82" ht="12.75"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Q604" s="142"/>
      <c r="AR604" s="142"/>
      <c r="AS604" s="142"/>
      <c r="AT604" s="142"/>
      <c r="AU604" s="142"/>
      <c r="AV604" s="142"/>
      <c r="AW604" s="142"/>
      <c r="AX604" s="142"/>
      <c r="AY604" s="142"/>
      <c r="AZ604" s="142"/>
      <c r="BA604" s="142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</row>
    <row r="605" spans="8:82" ht="12.75"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Q605" s="142"/>
      <c r="AR605" s="142"/>
      <c r="AS605" s="142"/>
      <c r="AT605" s="142"/>
      <c r="AU605" s="142"/>
      <c r="AV605" s="142"/>
      <c r="AW605" s="142"/>
      <c r="AX605" s="142"/>
      <c r="AY605" s="142"/>
      <c r="AZ605" s="142"/>
      <c r="BA605" s="142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</row>
    <row r="606" spans="8:82" ht="12.75"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Q606" s="142"/>
      <c r="AR606" s="142"/>
      <c r="AS606" s="142"/>
      <c r="AT606" s="142"/>
      <c r="AU606" s="142"/>
      <c r="AV606" s="142"/>
      <c r="AW606" s="142"/>
      <c r="AX606" s="142"/>
      <c r="AY606" s="142"/>
      <c r="AZ606" s="142"/>
      <c r="BA606" s="142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</row>
    <row r="607" spans="8:82" ht="12.75"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</row>
    <row r="608" spans="8:82" ht="12.75"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</row>
    <row r="609" spans="8:82" ht="12.75"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  <c r="CB609" s="46"/>
      <c r="CC609" s="46"/>
      <c r="CD609" s="46"/>
    </row>
    <row r="610" spans="8:82" ht="12.75"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</row>
    <row r="611" spans="8:82" ht="12.75"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  <c r="CB611" s="46"/>
      <c r="CC611" s="46"/>
      <c r="CD611" s="46"/>
    </row>
    <row r="612" spans="8:82" ht="12.75"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</row>
    <row r="613" spans="8:82" ht="12.75"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</row>
    <row r="614" spans="8:82" ht="12.75"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  <c r="CB614" s="46"/>
      <c r="CC614" s="46"/>
      <c r="CD614" s="46"/>
    </row>
    <row r="615" spans="8:82" ht="12.75"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</row>
    <row r="616" spans="8:82" ht="12.75"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</row>
    <row r="617" spans="8:82" ht="12.75"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  <c r="CB617" s="46"/>
      <c r="CC617" s="46"/>
      <c r="CD617" s="46"/>
    </row>
    <row r="618" spans="8:82" ht="12.75"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</row>
    <row r="619" spans="8:82" ht="12.75"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</row>
    <row r="620" spans="8:82" ht="12.75"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</row>
    <row r="621" spans="8:82" ht="12.75"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</row>
    <row r="622" spans="8:82" ht="12.75"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</row>
    <row r="623" spans="8:82" ht="12.75"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</row>
    <row r="624" spans="8:82" ht="12.75"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</row>
    <row r="625" spans="8:82" ht="12.75"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</row>
    <row r="626" spans="8:82" ht="12.75"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</row>
    <row r="627" spans="8:82" ht="12.75"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</row>
    <row r="628" spans="8:82" ht="12.75"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  <c r="CB628" s="46"/>
      <c r="CC628" s="46"/>
      <c r="CD628" s="46"/>
    </row>
    <row r="629" spans="8:82" ht="12.75"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</row>
    <row r="630" spans="8:82" ht="12.75"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</row>
    <row r="631" spans="8:82" ht="12.75"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</row>
    <row r="632" spans="8:82" ht="12.75"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</row>
    <row r="633" spans="8:82" ht="12.75"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/>
    </row>
    <row r="634" spans="8:82" ht="12.75"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</row>
    <row r="635" spans="8:82" ht="12.75"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</row>
    <row r="636" spans="8:82" ht="12.75"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</row>
    <row r="637" spans="8:82" ht="12.75"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</row>
    <row r="638" spans="8:82" ht="12.75"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</row>
    <row r="639" spans="8:82" ht="12.75"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</row>
    <row r="640" spans="8:82" ht="12.75"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</row>
    <row r="641" spans="8:82" ht="12.75"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</row>
    <row r="642" spans="8:82" ht="12.75"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</row>
    <row r="643" spans="8:82" ht="12.75"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</row>
    <row r="644" spans="8:82" ht="12.75"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</row>
    <row r="645" spans="8:82" ht="12.75"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  <c r="BY645" s="46"/>
      <c r="BZ645" s="46"/>
      <c r="CA645" s="46"/>
      <c r="CB645" s="46"/>
      <c r="CC645" s="46"/>
      <c r="CD645" s="46"/>
    </row>
    <row r="646" spans="8:82" ht="12.75"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  <c r="BY646" s="46"/>
      <c r="BZ646" s="46"/>
      <c r="CA646" s="46"/>
      <c r="CB646" s="46"/>
      <c r="CC646" s="46"/>
      <c r="CD646" s="46"/>
    </row>
    <row r="647" spans="8:82" ht="12.75"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  <c r="BW647" s="46"/>
      <c r="BX647" s="46"/>
      <c r="BY647" s="46"/>
      <c r="BZ647" s="46"/>
      <c r="CA647" s="46"/>
      <c r="CB647" s="46"/>
      <c r="CC647" s="46"/>
      <c r="CD647" s="46"/>
    </row>
    <row r="648" spans="8:82" ht="12.75"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  <c r="BY648" s="46"/>
      <c r="BZ648" s="46"/>
      <c r="CA648" s="46"/>
      <c r="CB648" s="46"/>
      <c r="CC648" s="46"/>
      <c r="CD648" s="46"/>
    </row>
    <row r="649" spans="8:82" ht="12.75"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  <c r="BY649" s="46"/>
      <c r="BZ649" s="46"/>
      <c r="CA649" s="46"/>
      <c r="CB649" s="46"/>
      <c r="CC649" s="46"/>
      <c r="CD649" s="46"/>
    </row>
    <row r="650" spans="8:82" ht="12.75"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  <c r="BY650" s="46"/>
      <c r="BZ650" s="46"/>
      <c r="CA650" s="46"/>
      <c r="CB650" s="46"/>
      <c r="CC650" s="46"/>
      <c r="CD650" s="46"/>
    </row>
    <row r="651" spans="8:82" ht="12.75"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  <c r="BY651" s="46"/>
      <c r="BZ651" s="46"/>
      <c r="CA651" s="46"/>
      <c r="CB651" s="46"/>
      <c r="CC651" s="46"/>
      <c r="CD651" s="46"/>
    </row>
    <row r="652" spans="8:82" ht="12.75"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  <c r="BY652" s="46"/>
      <c r="BZ652" s="46"/>
      <c r="CA652" s="46"/>
      <c r="CB652" s="46"/>
      <c r="CC652" s="46"/>
      <c r="CD652" s="46"/>
    </row>
    <row r="653" spans="8:82" ht="12.75"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  <c r="BY653" s="46"/>
      <c r="BZ653" s="46"/>
      <c r="CA653" s="46"/>
      <c r="CB653" s="46"/>
      <c r="CC653" s="46"/>
      <c r="CD653" s="46"/>
    </row>
    <row r="654" spans="8:82" ht="12.75"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  <c r="BY654" s="46"/>
      <c r="BZ654" s="46"/>
      <c r="CA654" s="46"/>
      <c r="CB654" s="46"/>
      <c r="CC654" s="46"/>
      <c r="CD654" s="46"/>
    </row>
    <row r="655" spans="8:82" ht="12.75"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  <c r="BY655" s="46"/>
      <c r="BZ655" s="46"/>
      <c r="CA655" s="46"/>
      <c r="CB655" s="46"/>
      <c r="CC655" s="46"/>
      <c r="CD655" s="46"/>
    </row>
    <row r="656" spans="8:82" ht="12.75"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  <c r="BY656" s="46"/>
      <c r="BZ656" s="46"/>
      <c r="CA656" s="46"/>
      <c r="CB656" s="46"/>
      <c r="CC656" s="46"/>
      <c r="CD656" s="46"/>
    </row>
    <row r="657" spans="8:82" ht="12.75"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  <c r="BW657" s="46"/>
      <c r="BX657" s="46"/>
      <c r="BY657" s="46"/>
      <c r="BZ657" s="46"/>
      <c r="CA657" s="46"/>
      <c r="CB657" s="46"/>
      <c r="CC657" s="46"/>
      <c r="CD657" s="46"/>
    </row>
    <row r="658" spans="8:82" ht="12.75"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  <c r="BY658" s="46"/>
      <c r="BZ658" s="46"/>
      <c r="CA658" s="46"/>
      <c r="CB658" s="46"/>
      <c r="CC658" s="46"/>
      <c r="CD658" s="46"/>
    </row>
    <row r="659" spans="8:82" ht="12.75"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  <c r="BY659" s="46"/>
      <c r="BZ659" s="46"/>
      <c r="CA659" s="46"/>
      <c r="CB659" s="46"/>
      <c r="CC659" s="46"/>
      <c r="CD659" s="46"/>
    </row>
    <row r="660" spans="8:82" ht="12.75"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  <c r="BY660" s="46"/>
      <c r="BZ660" s="46"/>
      <c r="CA660" s="46"/>
      <c r="CB660" s="46"/>
      <c r="CC660" s="46"/>
      <c r="CD660" s="46"/>
    </row>
    <row r="661" spans="8:82" ht="12.75"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  <c r="BY661" s="46"/>
      <c r="BZ661" s="46"/>
      <c r="CA661" s="46"/>
      <c r="CB661" s="46"/>
      <c r="CC661" s="46"/>
      <c r="CD661" s="46"/>
    </row>
    <row r="662" spans="8:82" ht="12.75"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  <c r="BY662" s="46"/>
      <c r="BZ662" s="46"/>
      <c r="CA662" s="46"/>
      <c r="CB662" s="46"/>
      <c r="CC662" s="46"/>
      <c r="CD662" s="46"/>
    </row>
    <row r="663" spans="8:82" ht="12.75"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  <c r="BY663" s="46"/>
      <c r="BZ663" s="46"/>
      <c r="CA663" s="46"/>
      <c r="CB663" s="46"/>
      <c r="CC663" s="46"/>
      <c r="CD663" s="46"/>
    </row>
    <row r="664" spans="8:82" ht="12.75"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  <c r="BY664" s="46"/>
      <c r="BZ664" s="46"/>
      <c r="CA664" s="46"/>
      <c r="CB664" s="46"/>
      <c r="CC664" s="46"/>
      <c r="CD664" s="46"/>
    </row>
    <row r="665" spans="8:82" ht="12.75"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  <c r="BY665" s="46"/>
      <c r="BZ665" s="46"/>
      <c r="CA665" s="46"/>
      <c r="CB665" s="46"/>
      <c r="CC665" s="46"/>
      <c r="CD665" s="46"/>
    </row>
    <row r="666" spans="8:82" ht="12.75"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  <c r="BW666" s="46"/>
      <c r="BX666" s="46"/>
      <c r="BY666" s="46"/>
      <c r="BZ666" s="46"/>
      <c r="CA666" s="46"/>
      <c r="CB666" s="46"/>
      <c r="CC666" s="46"/>
      <c r="CD666" s="46"/>
    </row>
    <row r="667" spans="8:82" ht="12.75"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  <c r="CB667" s="46"/>
      <c r="CC667" s="46"/>
      <c r="CD667" s="46"/>
    </row>
    <row r="668" spans="8:82" ht="12.75"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  <c r="BY668" s="46"/>
      <c r="BZ668" s="46"/>
      <c r="CA668" s="46"/>
      <c r="CB668" s="46"/>
      <c r="CC668" s="46"/>
      <c r="CD668" s="46"/>
    </row>
    <row r="669" spans="8:82" ht="12.75"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  <c r="BY669" s="46"/>
      <c r="BZ669" s="46"/>
      <c r="CA669" s="46"/>
      <c r="CB669" s="46"/>
      <c r="CC669" s="46"/>
      <c r="CD669" s="46"/>
    </row>
    <row r="670" spans="8:82" ht="12.75"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  <c r="BY670" s="46"/>
      <c r="BZ670" s="46"/>
      <c r="CA670" s="46"/>
      <c r="CB670" s="46"/>
      <c r="CC670" s="46"/>
      <c r="CD670" s="46"/>
    </row>
    <row r="671" spans="8:82" ht="12.75"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  <c r="BY671" s="46"/>
      <c r="BZ671" s="46"/>
      <c r="CA671" s="46"/>
      <c r="CB671" s="46"/>
      <c r="CC671" s="46"/>
      <c r="CD671" s="46"/>
    </row>
    <row r="672" spans="8:82" ht="12.75"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  <c r="BY672" s="46"/>
      <c r="BZ672" s="46"/>
      <c r="CA672" s="46"/>
      <c r="CB672" s="46"/>
      <c r="CC672" s="46"/>
      <c r="CD672" s="46"/>
    </row>
    <row r="673" spans="8:82" ht="12.75"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  <c r="BY673" s="46"/>
      <c r="BZ673" s="46"/>
      <c r="CA673" s="46"/>
      <c r="CB673" s="46"/>
      <c r="CC673" s="46"/>
      <c r="CD673" s="46"/>
    </row>
    <row r="674" spans="8:82" ht="12.75"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  <c r="BY674" s="46"/>
      <c r="BZ674" s="46"/>
      <c r="CA674" s="46"/>
      <c r="CB674" s="46"/>
      <c r="CC674" s="46"/>
      <c r="CD674" s="46"/>
    </row>
    <row r="675" spans="8:82" ht="12.75"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  <c r="BY675" s="46"/>
      <c r="BZ675" s="46"/>
      <c r="CA675" s="46"/>
      <c r="CB675" s="46"/>
      <c r="CC675" s="46"/>
      <c r="CD675" s="46"/>
    </row>
    <row r="676" spans="8:82" ht="12.75"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  <c r="BY676" s="46"/>
      <c r="BZ676" s="46"/>
      <c r="CA676" s="46"/>
      <c r="CB676" s="46"/>
      <c r="CC676" s="46"/>
      <c r="CD676" s="46"/>
    </row>
    <row r="677" spans="8:82" ht="12.75"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  <c r="BY677" s="46"/>
      <c r="BZ677" s="46"/>
      <c r="CA677" s="46"/>
      <c r="CB677" s="46"/>
      <c r="CC677" s="46"/>
      <c r="CD677" s="46"/>
    </row>
    <row r="678" spans="8:82" ht="12.75"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/>
      <c r="BZ678" s="46"/>
      <c r="CA678" s="46"/>
      <c r="CB678" s="46"/>
      <c r="CC678" s="46"/>
      <c r="CD678" s="46"/>
    </row>
    <row r="679" spans="8:82" ht="12.75"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  <c r="BY679" s="46"/>
      <c r="BZ679" s="46"/>
      <c r="CA679" s="46"/>
      <c r="CB679" s="46"/>
      <c r="CC679" s="46"/>
      <c r="CD679" s="46"/>
    </row>
    <row r="680" spans="8:82" ht="12.75"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  <c r="BY680" s="46"/>
      <c r="BZ680" s="46"/>
      <c r="CA680" s="46"/>
      <c r="CB680" s="46"/>
      <c r="CC680" s="46"/>
      <c r="CD680" s="46"/>
    </row>
    <row r="681" spans="8:82" ht="12.75"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  <c r="BY681" s="46"/>
      <c r="BZ681" s="46"/>
      <c r="CA681" s="46"/>
      <c r="CB681" s="46"/>
      <c r="CC681" s="46"/>
      <c r="CD681" s="46"/>
    </row>
    <row r="682" spans="8:82" ht="12.75"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  <c r="BY682" s="46"/>
      <c r="BZ682" s="46"/>
      <c r="CA682" s="46"/>
      <c r="CB682" s="46"/>
      <c r="CC682" s="46"/>
      <c r="CD682" s="46"/>
    </row>
    <row r="683" spans="8:82" ht="12.75"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  <c r="BW683" s="46"/>
      <c r="BX683" s="46"/>
      <c r="BY683" s="46"/>
      <c r="BZ683" s="46"/>
      <c r="CA683" s="46"/>
      <c r="CB683" s="46"/>
      <c r="CC683" s="46"/>
      <c r="CD683" s="46"/>
    </row>
    <row r="684" spans="8:82" ht="12.75"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  <c r="BY684" s="46"/>
      <c r="BZ684" s="46"/>
      <c r="CA684" s="46"/>
      <c r="CB684" s="46"/>
      <c r="CC684" s="46"/>
      <c r="CD684" s="46"/>
    </row>
    <row r="685" spans="8:82" ht="12.75"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  <c r="BY685" s="46"/>
      <c r="BZ685" s="46"/>
      <c r="CA685" s="46"/>
      <c r="CB685" s="46"/>
      <c r="CC685" s="46"/>
      <c r="CD685" s="46"/>
    </row>
    <row r="686" spans="8:82" ht="12.75"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  <c r="BY686" s="46"/>
      <c r="BZ686" s="46"/>
      <c r="CA686" s="46"/>
      <c r="CB686" s="46"/>
      <c r="CC686" s="46"/>
      <c r="CD686" s="46"/>
    </row>
    <row r="687" spans="8:82" ht="12.75"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  <c r="BY687" s="46"/>
      <c r="BZ687" s="46"/>
      <c r="CA687" s="46"/>
      <c r="CB687" s="46"/>
      <c r="CC687" s="46"/>
      <c r="CD687" s="46"/>
    </row>
    <row r="688" spans="8:82" ht="12.75"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  <c r="BY688" s="46"/>
      <c r="BZ688" s="46"/>
      <c r="CA688" s="46"/>
      <c r="CB688" s="46"/>
      <c r="CC688" s="46"/>
      <c r="CD688" s="46"/>
    </row>
    <row r="689" spans="8:82" ht="12.75"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  <c r="BY689" s="46"/>
      <c r="BZ689" s="46"/>
      <c r="CA689" s="46"/>
      <c r="CB689" s="46"/>
      <c r="CC689" s="46"/>
      <c r="CD689" s="46"/>
    </row>
    <row r="690" spans="8:82" ht="12.75"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  <c r="BY690" s="46"/>
      <c r="BZ690" s="46"/>
      <c r="CA690" s="46"/>
      <c r="CB690" s="46"/>
      <c r="CC690" s="46"/>
      <c r="CD690" s="46"/>
    </row>
    <row r="691" spans="8:82" ht="12.75"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  <c r="BY691" s="46"/>
      <c r="BZ691" s="46"/>
      <c r="CA691" s="46"/>
      <c r="CB691" s="46"/>
      <c r="CC691" s="46"/>
      <c r="CD691" s="46"/>
    </row>
    <row r="692" spans="8:82" ht="12.75"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  <c r="BY692" s="46"/>
      <c r="BZ692" s="46"/>
      <c r="CA692" s="46"/>
      <c r="CB692" s="46"/>
      <c r="CC692" s="46"/>
      <c r="CD692" s="46"/>
    </row>
    <row r="693" spans="8:82" ht="12.75"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  <c r="BY693" s="46"/>
      <c r="BZ693" s="46"/>
      <c r="CA693" s="46"/>
      <c r="CB693" s="46"/>
      <c r="CC693" s="46"/>
      <c r="CD693" s="46"/>
    </row>
    <row r="694" spans="8:82" ht="12.75"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  <c r="BY694" s="46"/>
      <c r="BZ694" s="46"/>
      <c r="CA694" s="46"/>
      <c r="CB694" s="46"/>
      <c r="CC694" s="46"/>
      <c r="CD694" s="46"/>
    </row>
    <row r="695" spans="8:82" ht="12.75"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  <c r="BW695" s="46"/>
      <c r="BX695" s="46"/>
      <c r="BY695" s="46"/>
      <c r="BZ695" s="46"/>
      <c r="CA695" s="46"/>
      <c r="CB695" s="46"/>
      <c r="CC695" s="46"/>
      <c r="CD695" s="46"/>
    </row>
    <row r="696" spans="8:82" ht="12.75"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  <c r="BY696" s="46"/>
      <c r="BZ696" s="46"/>
      <c r="CA696" s="46"/>
      <c r="CB696" s="46"/>
      <c r="CC696" s="46"/>
      <c r="CD696" s="46"/>
    </row>
    <row r="697" spans="8:82" ht="12.75"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  <c r="BY697" s="46"/>
      <c r="BZ697" s="46"/>
      <c r="CA697" s="46"/>
      <c r="CB697" s="46"/>
      <c r="CC697" s="46"/>
      <c r="CD697" s="46"/>
    </row>
    <row r="698" spans="8:82" ht="12.75"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  <c r="BY698" s="46"/>
      <c r="BZ698" s="46"/>
      <c r="CA698" s="46"/>
      <c r="CB698" s="46"/>
      <c r="CC698" s="46"/>
      <c r="CD698" s="46"/>
    </row>
    <row r="699" spans="8:82" ht="12.75"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/>
      <c r="BZ699" s="46"/>
      <c r="CA699" s="46"/>
      <c r="CB699" s="46"/>
      <c r="CC699" s="46"/>
      <c r="CD699" s="46"/>
    </row>
    <row r="700" spans="8:82" ht="12.75"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  <c r="BW700" s="46"/>
      <c r="BX700" s="46"/>
      <c r="BY700" s="46"/>
      <c r="BZ700" s="46"/>
      <c r="CA700" s="46"/>
      <c r="CB700" s="46"/>
      <c r="CC700" s="46"/>
      <c r="CD700" s="46"/>
    </row>
    <row r="701" spans="8:82" ht="12.75"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  <c r="BY701" s="46"/>
      <c r="BZ701" s="46"/>
      <c r="CA701" s="46"/>
      <c r="CB701" s="46"/>
      <c r="CC701" s="46"/>
      <c r="CD701" s="46"/>
    </row>
    <row r="702" spans="8:82" ht="12.75"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  <c r="BY702" s="46"/>
      <c r="BZ702" s="46"/>
      <c r="CA702" s="46"/>
      <c r="CB702" s="46"/>
      <c r="CC702" s="46"/>
      <c r="CD702" s="46"/>
    </row>
    <row r="703" spans="8:82" ht="12.75"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/>
      <c r="BX703" s="46"/>
      <c r="BY703" s="46"/>
      <c r="BZ703" s="46"/>
      <c r="CA703" s="46"/>
      <c r="CB703" s="46"/>
      <c r="CC703" s="46"/>
      <c r="CD703" s="46"/>
    </row>
    <row r="704" spans="8:82" ht="12.75"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  <c r="BY704" s="46"/>
      <c r="BZ704" s="46"/>
      <c r="CA704" s="46"/>
      <c r="CB704" s="46"/>
      <c r="CC704" s="46"/>
      <c r="CD704" s="46"/>
    </row>
    <row r="705" spans="8:82" ht="12.75"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  <c r="BY705" s="46"/>
      <c r="BZ705" s="46"/>
      <c r="CA705" s="46"/>
      <c r="CB705" s="46"/>
      <c r="CC705" s="46"/>
      <c r="CD705" s="46"/>
    </row>
    <row r="706" spans="8:82" ht="12.75"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/>
      <c r="CB706" s="46"/>
      <c r="CC706" s="46"/>
      <c r="CD706" s="46"/>
    </row>
    <row r="707" spans="8:82" ht="12.75"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  <c r="BY707" s="46"/>
      <c r="BZ707" s="46"/>
      <c r="CA707" s="46"/>
      <c r="CB707" s="46"/>
      <c r="CC707" s="46"/>
      <c r="CD707" s="46"/>
    </row>
    <row r="708" spans="8:82" ht="12.75"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  <c r="BY708" s="46"/>
      <c r="BZ708" s="46"/>
      <c r="CA708" s="46"/>
      <c r="CB708" s="46"/>
      <c r="CC708" s="46"/>
      <c r="CD708" s="46"/>
    </row>
    <row r="709" spans="8:82" ht="12.75"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  <c r="BY709" s="46"/>
      <c r="BZ709" s="46"/>
      <c r="CA709" s="46"/>
      <c r="CB709" s="46"/>
      <c r="CC709" s="46"/>
      <c r="CD709" s="46"/>
    </row>
    <row r="710" spans="8:82" ht="12.75"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  <c r="BY710" s="46"/>
      <c r="BZ710" s="46"/>
      <c r="CA710" s="46"/>
      <c r="CB710" s="46"/>
      <c r="CC710" s="46"/>
      <c r="CD710" s="46"/>
    </row>
    <row r="711" spans="8:82" ht="12.75"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  <c r="CB711" s="46"/>
      <c r="CC711" s="46"/>
      <c r="CD711" s="46"/>
    </row>
    <row r="712" spans="8:82" ht="12.75"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</row>
    <row r="713" spans="8:82" ht="12.75"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  <c r="CB713" s="46"/>
      <c r="CC713" s="46"/>
      <c r="CD713" s="46"/>
    </row>
    <row r="714" spans="8:82" ht="12.75"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  <c r="CB714" s="46"/>
      <c r="CC714" s="46"/>
      <c r="CD714" s="46"/>
    </row>
    <row r="715" spans="8:82" ht="12.75"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  <c r="BW715" s="46"/>
      <c r="BX715" s="46"/>
      <c r="BY715" s="46"/>
      <c r="BZ715" s="46"/>
      <c r="CA715" s="46"/>
      <c r="CB715" s="46"/>
      <c r="CC715" s="46"/>
      <c r="CD715" s="46"/>
    </row>
    <row r="716" spans="8:82" ht="12.75"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  <c r="BY716" s="46"/>
      <c r="BZ716" s="46"/>
      <c r="CA716" s="46"/>
      <c r="CB716" s="46"/>
      <c r="CC716" s="46"/>
      <c r="CD716" s="46"/>
    </row>
    <row r="717" spans="8:82" ht="12.75"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  <c r="BY717" s="46"/>
      <c r="BZ717" s="46"/>
      <c r="CA717" s="46"/>
      <c r="CB717" s="46"/>
      <c r="CC717" s="46"/>
      <c r="CD717" s="46"/>
    </row>
    <row r="718" spans="8:82" ht="12.75"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  <c r="BY718" s="46"/>
      <c r="BZ718" s="46"/>
      <c r="CA718" s="46"/>
      <c r="CB718" s="46"/>
      <c r="CC718" s="46"/>
      <c r="CD718" s="46"/>
    </row>
    <row r="719" spans="8:82" ht="12.75"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/>
      <c r="BX719" s="46"/>
      <c r="BY719" s="46"/>
      <c r="BZ719" s="46"/>
      <c r="CA719" s="46"/>
      <c r="CB719" s="46"/>
      <c r="CC719" s="46"/>
      <c r="CD719" s="46"/>
    </row>
    <row r="720" spans="8:82" ht="12.75"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  <c r="BY720" s="46"/>
      <c r="BZ720" s="46"/>
      <c r="CA720" s="46"/>
      <c r="CB720" s="46"/>
      <c r="CC720" s="46"/>
      <c r="CD720" s="46"/>
    </row>
    <row r="721" spans="8:82" ht="12.75"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  <c r="BY721" s="46"/>
      <c r="BZ721" s="46"/>
      <c r="CA721" s="46"/>
      <c r="CB721" s="46"/>
      <c r="CC721" s="46"/>
      <c r="CD721" s="46"/>
    </row>
    <row r="722" spans="8:82" ht="12.75"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/>
      <c r="CD722" s="46"/>
    </row>
    <row r="723" spans="8:82" ht="12.75"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  <c r="BY723" s="46"/>
      <c r="BZ723" s="46"/>
      <c r="CA723" s="46"/>
      <c r="CB723" s="46"/>
      <c r="CC723" s="46"/>
      <c r="CD723" s="46"/>
    </row>
    <row r="724" spans="8:82" ht="12.75"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  <c r="BY724" s="46"/>
      <c r="BZ724" s="46"/>
      <c r="CA724" s="46"/>
      <c r="CB724" s="46"/>
      <c r="CC724" s="46"/>
      <c r="CD724" s="46"/>
    </row>
    <row r="725" spans="8:82" ht="12.75"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  <c r="BY725" s="46"/>
      <c r="BZ725" s="46"/>
      <c r="CA725" s="46"/>
      <c r="CB725" s="46"/>
      <c r="CC725" s="46"/>
      <c r="CD725" s="46"/>
    </row>
    <row r="726" spans="8:82" ht="12.75"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  <c r="BY726" s="46"/>
      <c r="BZ726" s="46"/>
      <c r="CA726" s="46"/>
      <c r="CB726" s="46"/>
      <c r="CC726" s="46"/>
      <c r="CD726" s="46"/>
    </row>
    <row r="727" spans="8:82" ht="12.75"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</row>
    <row r="728" spans="8:82" ht="12.75"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  <c r="CB728" s="46"/>
      <c r="CC728" s="46"/>
      <c r="CD728" s="46"/>
    </row>
    <row r="729" spans="8:82" ht="12.75"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  <c r="CB729" s="46"/>
      <c r="CC729" s="46"/>
      <c r="CD729" s="46"/>
    </row>
    <row r="730" spans="8:82" ht="12.75"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  <c r="BY730" s="46"/>
      <c r="BZ730" s="46"/>
      <c r="CA730" s="46"/>
      <c r="CB730" s="46"/>
      <c r="CC730" s="46"/>
      <c r="CD730" s="46"/>
    </row>
    <row r="731" spans="8:82" ht="12.75"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  <c r="BY731" s="46"/>
      <c r="BZ731" s="46"/>
      <c r="CA731" s="46"/>
      <c r="CB731" s="46"/>
      <c r="CC731" s="46"/>
      <c r="CD731" s="46"/>
    </row>
    <row r="732" spans="8:82" ht="12.75"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  <c r="BY732" s="46"/>
      <c r="BZ732" s="46"/>
      <c r="CA732" s="46"/>
      <c r="CB732" s="46"/>
      <c r="CC732" s="46"/>
      <c r="CD732" s="46"/>
    </row>
    <row r="733" spans="8:82" ht="12.75"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  <c r="BY733" s="46"/>
      <c r="BZ733" s="46"/>
      <c r="CA733" s="46"/>
      <c r="CB733" s="46"/>
      <c r="CC733" s="46"/>
      <c r="CD733" s="46"/>
    </row>
    <row r="734" spans="8:82" ht="12.75"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  <c r="BY734" s="46"/>
      <c r="BZ734" s="46"/>
      <c r="CA734" s="46"/>
      <c r="CB734" s="46"/>
      <c r="CC734" s="46"/>
      <c r="CD734" s="46"/>
    </row>
    <row r="735" spans="8:82" ht="12.75"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  <c r="BY735" s="46"/>
      <c r="BZ735" s="46"/>
      <c r="CA735" s="46"/>
      <c r="CB735" s="46"/>
      <c r="CC735" s="46"/>
      <c r="CD735" s="46"/>
    </row>
    <row r="736" spans="8:82" ht="12.75"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  <c r="BW736" s="46"/>
      <c r="BX736" s="46"/>
      <c r="BY736" s="46"/>
      <c r="BZ736" s="46"/>
      <c r="CA736" s="46"/>
      <c r="CB736" s="46"/>
      <c r="CC736" s="46"/>
      <c r="CD736" s="46"/>
    </row>
    <row r="737" spans="8:82" ht="12.75"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  <c r="BY737" s="46"/>
      <c r="BZ737" s="46"/>
      <c r="CA737" s="46"/>
      <c r="CB737" s="46"/>
      <c r="CC737" s="46"/>
      <c r="CD737" s="46"/>
    </row>
    <row r="738" spans="8:82" ht="12.75"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  <c r="BY738" s="46"/>
      <c r="BZ738" s="46"/>
      <c r="CA738" s="46"/>
      <c r="CB738" s="46"/>
      <c r="CC738" s="46"/>
      <c r="CD738" s="46"/>
    </row>
    <row r="739" spans="8:82" ht="12.75"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  <c r="BY739" s="46"/>
      <c r="BZ739" s="46"/>
      <c r="CA739" s="46"/>
      <c r="CB739" s="46"/>
      <c r="CC739" s="46"/>
      <c r="CD739" s="46"/>
    </row>
    <row r="740" spans="8:82" ht="12.75"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  <c r="BY740" s="46"/>
      <c r="BZ740" s="46"/>
      <c r="CA740" s="46"/>
      <c r="CB740" s="46"/>
      <c r="CC740" s="46"/>
      <c r="CD740" s="46"/>
    </row>
    <row r="741" spans="8:82" ht="12.75"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  <c r="BY741" s="46"/>
      <c r="BZ741" s="46"/>
      <c r="CA741" s="46"/>
      <c r="CB741" s="46"/>
      <c r="CC741" s="46"/>
      <c r="CD741" s="46"/>
    </row>
    <row r="742" spans="8:82" ht="12.75"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  <c r="BY742" s="46"/>
      <c r="BZ742" s="46"/>
      <c r="CA742" s="46"/>
      <c r="CB742" s="46"/>
      <c r="CC742" s="46"/>
      <c r="CD742" s="46"/>
    </row>
    <row r="743" spans="8:82" ht="12.75"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  <c r="BY743" s="46"/>
      <c r="BZ743" s="46"/>
      <c r="CA743" s="46"/>
      <c r="CB743" s="46"/>
      <c r="CC743" s="46"/>
      <c r="CD743" s="46"/>
    </row>
    <row r="744" spans="8:82" ht="12.75"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  <c r="BW744" s="46"/>
      <c r="BX744" s="46"/>
      <c r="BY744" s="46"/>
      <c r="BZ744" s="46"/>
      <c r="CA744" s="46"/>
      <c r="CB744" s="46"/>
      <c r="CC744" s="46"/>
      <c r="CD744" s="46"/>
    </row>
    <row r="745" spans="8:82" ht="12.75"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  <c r="BY745" s="46"/>
      <c r="BZ745" s="46"/>
      <c r="CA745" s="46"/>
      <c r="CB745" s="46"/>
      <c r="CC745" s="46"/>
      <c r="CD745" s="46"/>
    </row>
    <row r="746" spans="8:82" ht="12.75"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  <c r="BY746" s="46"/>
      <c r="BZ746" s="46"/>
      <c r="CA746" s="46"/>
      <c r="CB746" s="46"/>
      <c r="CC746" s="46"/>
      <c r="CD746" s="46"/>
    </row>
    <row r="747" spans="8:82" ht="12.75"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  <c r="BY747" s="46"/>
      <c r="BZ747" s="46"/>
      <c r="CA747" s="46"/>
      <c r="CB747" s="46"/>
      <c r="CC747" s="46"/>
      <c r="CD747" s="46"/>
    </row>
    <row r="748" spans="8:82" ht="12.75"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  <c r="BY748" s="46"/>
      <c r="BZ748" s="46"/>
      <c r="CA748" s="46"/>
      <c r="CB748" s="46"/>
      <c r="CC748" s="46"/>
      <c r="CD748" s="46"/>
    </row>
    <row r="749" spans="8:82" ht="12.75"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  <c r="BY749" s="46"/>
      <c r="BZ749" s="46"/>
      <c r="CA749" s="46"/>
      <c r="CB749" s="46"/>
      <c r="CC749" s="46"/>
      <c r="CD749" s="46"/>
    </row>
    <row r="750" spans="8:82" ht="12.75"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</row>
    <row r="751" spans="8:82" ht="12.75"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</row>
    <row r="752" spans="8:82" ht="12.75"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</row>
    <row r="753" spans="8:82" ht="12.75"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/>
      <c r="CD753" s="46"/>
    </row>
    <row r="754" spans="8:82" ht="12.75"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  <c r="CB754" s="46"/>
      <c r="CC754" s="46"/>
      <c r="CD754" s="46"/>
    </row>
    <row r="755" spans="8:82" ht="12.75"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  <c r="BY755" s="46"/>
      <c r="BZ755" s="46"/>
      <c r="CA755" s="46"/>
      <c r="CB755" s="46"/>
      <c r="CC755" s="46"/>
      <c r="CD755" s="46"/>
    </row>
    <row r="756" spans="8:82" ht="12.75"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  <c r="BY756" s="46"/>
      <c r="BZ756" s="46"/>
      <c r="CA756" s="46"/>
      <c r="CB756" s="46"/>
      <c r="CC756" s="46"/>
      <c r="CD756" s="46"/>
    </row>
    <row r="757" spans="8:82" ht="12.75"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  <c r="BY757" s="46"/>
      <c r="BZ757" s="46"/>
      <c r="CA757" s="46"/>
      <c r="CB757" s="46"/>
      <c r="CC757" s="46"/>
      <c r="CD757" s="46"/>
    </row>
    <row r="758" spans="8:82" ht="12.75"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  <c r="BY758" s="46"/>
      <c r="BZ758" s="46"/>
      <c r="CA758" s="46"/>
      <c r="CB758" s="46"/>
      <c r="CC758" s="46"/>
      <c r="CD758" s="46"/>
    </row>
    <row r="759" spans="8:82" ht="12.75"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  <c r="BY759" s="46"/>
      <c r="BZ759" s="46"/>
      <c r="CA759" s="46"/>
      <c r="CB759" s="46"/>
      <c r="CC759" s="46"/>
      <c r="CD759" s="46"/>
    </row>
    <row r="760" spans="8:82" ht="12.75"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  <c r="BY760" s="46"/>
      <c r="BZ760" s="46"/>
      <c r="CA760" s="46"/>
      <c r="CB760" s="46"/>
      <c r="CC760" s="46"/>
      <c r="CD760" s="46"/>
    </row>
    <row r="761" spans="8:82" ht="12.75"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  <c r="BY761" s="46"/>
      <c r="BZ761" s="46"/>
      <c r="CA761" s="46"/>
      <c r="CB761" s="46"/>
      <c r="CC761" s="46"/>
      <c r="CD761" s="46"/>
    </row>
    <row r="762" spans="8:82" ht="12.75"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  <c r="BY762" s="46"/>
      <c r="BZ762" s="46"/>
      <c r="CA762" s="46"/>
      <c r="CB762" s="46"/>
      <c r="CC762" s="46"/>
      <c r="CD762" s="46"/>
    </row>
    <row r="763" spans="8:82" ht="12.75"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  <c r="BY763" s="46"/>
      <c r="BZ763" s="46"/>
      <c r="CA763" s="46"/>
      <c r="CB763" s="46"/>
      <c r="CC763" s="46"/>
      <c r="CD763" s="46"/>
    </row>
    <row r="764" spans="8:82" ht="12.75"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  <c r="BY764" s="46"/>
      <c r="BZ764" s="46"/>
      <c r="CA764" s="46"/>
      <c r="CB764" s="46"/>
      <c r="CC764" s="46"/>
      <c r="CD764" s="46"/>
    </row>
    <row r="765" spans="8:82" ht="12.75"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  <c r="BY765" s="46"/>
      <c r="BZ765" s="46"/>
      <c r="CA765" s="46"/>
      <c r="CB765" s="46"/>
      <c r="CC765" s="46"/>
      <c r="CD765" s="46"/>
    </row>
    <row r="766" spans="8:82" ht="12.75"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  <c r="BY766" s="46"/>
      <c r="BZ766" s="46"/>
      <c r="CA766" s="46"/>
      <c r="CB766" s="46"/>
      <c r="CC766" s="46"/>
      <c r="CD766" s="46"/>
    </row>
    <row r="767" spans="8:82" ht="12.75"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  <c r="BY767" s="46"/>
      <c r="BZ767" s="46"/>
      <c r="CA767" s="46"/>
      <c r="CB767" s="46"/>
      <c r="CC767" s="46"/>
      <c r="CD767" s="46"/>
    </row>
    <row r="768" spans="8:82" ht="12.75"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  <c r="BY768" s="46"/>
      <c r="BZ768" s="46"/>
      <c r="CA768" s="46"/>
      <c r="CB768" s="46"/>
      <c r="CC768" s="46"/>
      <c r="CD768" s="46"/>
    </row>
    <row r="769" spans="8:82" ht="12.75"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  <c r="BY769" s="46"/>
      <c r="BZ769" s="46"/>
      <c r="CA769" s="46"/>
      <c r="CB769" s="46"/>
      <c r="CC769" s="46"/>
      <c r="CD769" s="46"/>
    </row>
    <row r="770" spans="8:82" ht="12.75"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  <c r="BY770" s="46"/>
      <c r="BZ770" s="46"/>
      <c r="CA770" s="46"/>
      <c r="CB770" s="46"/>
      <c r="CC770" s="46"/>
      <c r="CD770" s="46"/>
    </row>
    <row r="771" spans="8:82" ht="12.75"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  <c r="BY771" s="46"/>
      <c r="BZ771" s="46"/>
      <c r="CA771" s="46"/>
      <c r="CB771" s="46"/>
      <c r="CC771" s="46"/>
      <c r="CD771" s="46"/>
    </row>
    <row r="772" spans="8:82" ht="12.75"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</row>
    <row r="773" spans="8:82" ht="12.75"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</row>
    <row r="774" spans="8:82" ht="12.75"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  <c r="BY774" s="46"/>
      <c r="BZ774" s="46"/>
      <c r="CA774" s="46"/>
      <c r="CB774" s="46"/>
      <c r="CC774" s="46"/>
      <c r="CD774" s="46"/>
    </row>
    <row r="775" spans="8:82" ht="12.75"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  <c r="CB775" s="46"/>
      <c r="CC775" s="46"/>
      <c r="CD775" s="46"/>
    </row>
    <row r="776" spans="8:82" ht="12.75"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</row>
    <row r="777" spans="8:82" ht="12.75"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</row>
    <row r="778" spans="8:82" ht="12.75"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</row>
    <row r="779" spans="8:82" ht="12.75"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</row>
    <row r="780" spans="8:82" ht="12.75"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  <c r="CB780" s="46"/>
      <c r="CC780" s="46"/>
      <c r="CD780" s="46"/>
    </row>
    <row r="781" spans="8:82" ht="12.75"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  <c r="BY781" s="46"/>
      <c r="BZ781" s="46"/>
      <c r="CA781" s="46"/>
      <c r="CB781" s="46"/>
      <c r="CC781" s="46"/>
      <c r="CD781" s="46"/>
    </row>
    <row r="782" spans="8:82" ht="12.75"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  <c r="CB782" s="46"/>
      <c r="CC782" s="46"/>
      <c r="CD782" s="46"/>
    </row>
    <row r="783" spans="8:82" ht="12.75"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</row>
    <row r="784" spans="8:82" ht="12.75"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  <c r="CB784" s="46"/>
      <c r="CC784" s="46"/>
      <c r="CD784" s="46"/>
    </row>
    <row r="785" spans="8:82" ht="12.75"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</row>
    <row r="786" spans="8:82" ht="12.75"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</row>
    <row r="787" spans="8:82" ht="12.75"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</row>
    <row r="788" spans="8:82" ht="12.75"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  <c r="CB788" s="46"/>
      <c r="CC788" s="46"/>
      <c r="CD788" s="46"/>
    </row>
    <row r="789" spans="8:82" ht="12.75"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</row>
    <row r="790" spans="8:82" ht="12.75"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</row>
    <row r="791" spans="8:82" ht="12.75"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</row>
    <row r="792" spans="8:82" ht="12.75"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  <c r="CB792" s="46"/>
      <c r="CC792" s="46"/>
      <c r="CD792" s="46"/>
    </row>
    <row r="793" spans="8:82" ht="12.75"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  <c r="CB793" s="46"/>
      <c r="CC793" s="46"/>
      <c r="CD793" s="46"/>
    </row>
    <row r="794" spans="8:82" ht="12.75"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  <c r="BY794" s="46"/>
      <c r="BZ794" s="46"/>
      <c r="CA794" s="46"/>
      <c r="CB794" s="46"/>
      <c r="CC794" s="46"/>
      <c r="CD794" s="46"/>
    </row>
    <row r="795" spans="8:82" ht="12.75"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  <c r="CB795" s="46"/>
      <c r="CC795" s="46"/>
      <c r="CD795" s="46"/>
    </row>
    <row r="796" spans="8:82" ht="12.75"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</row>
    <row r="797" spans="8:82" ht="12.75"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  <c r="BY797" s="46"/>
      <c r="BZ797" s="46"/>
      <c r="CA797" s="46"/>
      <c r="CB797" s="46"/>
      <c r="CC797" s="46"/>
      <c r="CD797" s="46"/>
    </row>
    <row r="798" spans="8:82" ht="12.75"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  <c r="CB798" s="46"/>
      <c r="CC798" s="46"/>
      <c r="CD798" s="46"/>
    </row>
    <row r="799" spans="8:82" ht="12.75"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  <c r="CB799" s="46"/>
      <c r="CC799" s="46"/>
      <c r="CD799" s="46"/>
    </row>
    <row r="800" spans="8:82" ht="12.75"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  <c r="CB800" s="46"/>
      <c r="CC800" s="46"/>
      <c r="CD800" s="46"/>
    </row>
    <row r="801" spans="8:82" ht="12.75"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</row>
    <row r="802" spans="8:82" ht="12.75"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</row>
    <row r="803" spans="8:82" ht="12.75"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</row>
    <row r="804" spans="8:82" ht="12.75"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</row>
    <row r="805" spans="8:82" ht="12.75"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</row>
    <row r="806" spans="8:82" ht="12.75"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  <c r="CB806" s="46"/>
      <c r="CC806" s="46"/>
      <c r="CD806" s="46"/>
    </row>
    <row r="807" spans="8:82" ht="12.75"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  <c r="BY807" s="46"/>
      <c r="BZ807" s="46"/>
      <c r="CA807" s="46"/>
      <c r="CB807" s="46"/>
      <c r="CC807" s="46"/>
      <c r="CD807" s="46"/>
    </row>
    <row r="808" spans="8:82" ht="12.75"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</row>
    <row r="809" spans="8:82" ht="12.75"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</row>
    <row r="810" spans="8:82" ht="12.75"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</row>
    <row r="811" spans="8:82" ht="12.75"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</row>
    <row r="812" spans="8:82" ht="12.75"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  <c r="CB812" s="46"/>
      <c r="CC812" s="46"/>
      <c r="CD812" s="46"/>
    </row>
    <row r="813" spans="8:82" ht="12.75"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</row>
    <row r="814" spans="8:82" ht="12.75"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</row>
    <row r="815" spans="8:82" ht="12.75"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</row>
    <row r="816" spans="8:82" ht="12.75"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  <c r="BY816" s="46"/>
      <c r="BZ816" s="46"/>
      <c r="CA816" s="46"/>
      <c r="CB816" s="46"/>
      <c r="CC816" s="46"/>
      <c r="CD816" s="46"/>
    </row>
    <row r="817" spans="8:82" ht="12.75"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  <c r="CB817" s="46"/>
      <c r="CC817" s="46"/>
      <c r="CD817" s="46"/>
    </row>
    <row r="818" spans="8:82" ht="12.75"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  <c r="CB818" s="46"/>
      <c r="CC818" s="46"/>
      <c r="CD818" s="46"/>
    </row>
    <row r="819" spans="8:82" ht="12.75"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  <c r="BY819" s="46"/>
      <c r="BZ819" s="46"/>
      <c r="CA819" s="46"/>
      <c r="CB819" s="46"/>
      <c r="CC819" s="46"/>
      <c r="CD819" s="46"/>
    </row>
    <row r="820" spans="8:82" ht="12.75"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</row>
    <row r="821" spans="8:82" ht="12.75"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  <c r="BY821" s="46"/>
      <c r="BZ821" s="46"/>
      <c r="CA821" s="46"/>
      <c r="CB821" s="46"/>
      <c r="CC821" s="46"/>
      <c r="CD821" s="46"/>
    </row>
    <row r="822" spans="8:82" ht="12.75"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  <c r="BY822" s="46"/>
      <c r="BZ822" s="46"/>
      <c r="CA822" s="46"/>
      <c r="CB822" s="46"/>
      <c r="CC822" s="46"/>
      <c r="CD822" s="46"/>
    </row>
    <row r="823" spans="8:82" ht="12.75"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  <c r="CB823" s="46"/>
      <c r="CC823" s="46"/>
      <c r="CD823" s="46"/>
    </row>
    <row r="824" spans="8:82" ht="12.75"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  <c r="CB824" s="46"/>
      <c r="CC824" s="46"/>
      <c r="CD824" s="46"/>
    </row>
    <row r="825" spans="8:82" ht="12.75"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</row>
    <row r="826" spans="8:82" ht="12.75"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  <c r="CB826" s="46"/>
      <c r="CC826" s="46"/>
      <c r="CD826" s="46"/>
    </row>
    <row r="827" spans="8:82" ht="12.75"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  <c r="BY827" s="46"/>
      <c r="BZ827" s="46"/>
      <c r="CA827" s="46"/>
      <c r="CB827" s="46"/>
      <c r="CC827" s="46"/>
      <c r="CD827" s="46"/>
    </row>
    <row r="828" spans="8:82" ht="12.75"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  <c r="BY828" s="46"/>
      <c r="BZ828" s="46"/>
      <c r="CA828" s="46"/>
      <c r="CB828" s="46"/>
      <c r="CC828" s="46"/>
      <c r="CD828" s="46"/>
    </row>
    <row r="829" spans="8:82" ht="12.75"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  <c r="BY829" s="46"/>
      <c r="BZ829" s="46"/>
      <c r="CA829" s="46"/>
      <c r="CB829" s="46"/>
      <c r="CC829" s="46"/>
      <c r="CD829" s="46"/>
    </row>
    <row r="830" spans="8:82" ht="12.75"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  <c r="BY830" s="46"/>
      <c r="BZ830" s="46"/>
      <c r="CA830" s="46"/>
      <c r="CB830" s="46"/>
      <c r="CC830" s="46"/>
      <c r="CD830" s="46"/>
    </row>
    <row r="831" spans="8:82" ht="12.75"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  <c r="BY831" s="46"/>
      <c r="BZ831" s="46"/>
      <c r="CA831" s="46"/>
      <c r="CB831" s="46"/>
      <c r="CC831" s="46"/>
      <c r="CD831" s="46"/>
    </row>
    <row r="832" spans="8:82" ht="12.75"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  <c r="BY832" s="46"/>
      <c r="BZ832" s="46"/>
      <c r="CA832" s="46"/>
      <c r="CB832" s="46"/>
      <c r="CC832" s="46"/>
      <c r="CD832" s="46"/>
    </row>
    <row r="833" spans="8:82" ht="12.75"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  <c r="BY833" s="46"/>
      <c r="BZ833" s="46"/>
      <c r="CA833" s="46"/>
      <c r="CB833" s="46"/>
      <c r="CC833" s="46"/>
      <c r="CD833" s="46"/>
    </row>
    <row r="834" spans="8:82" ht="12.75"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  <c r="BY834" s="46"/>
      <c r="BZ834" s="46"/>
      <c r="CA834" s="46"/>
      <c r="CB834" s="46"/>
      <c r="CC834" s="46"/>
      <c r="CD834" s="46"/>
    </row>
    <row r="835" spans="8:82" ht="12.75"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</row>
    <row r="836" spans="8:82" ht="12.75"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  <c r="BY836" s="46"/>
      <c r="BZ836" s="46"/>
      <c r="CA836" s="46"/>
      <c r="CB836" s="46"/>
      <c r="CC836" s="46"/>
      <c r="CD836" s="46"/>
    </row>
    <row r="837" spans="8:82" ht="12.75"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  <c r="CB837" s="46"/>
      <c r="CC837" s="46"/>
      <c r="CD837" s="46"/>
    </row>
    <row r="838" spans="8:82" ht="12.75"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</row>
    <row r="839" spans="8:82" ht="12.75"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  <c r="BY839" s="46"/>
      <c r="BZ839" s="46"/>
      <c r="CA839" s="46"/>
      <c r="CB839" s="46"/>
      <c r="CC839" s="46"/>
      <c r="CD839" s="46"/>
    </row>
    <row r="840" spans="8:82" ht="12.75"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  <c r="BY840" s="46"/>
      <c r="BZ840" s="46"/>
      <c r="CA840" s="46"/>
      <c r="CB840" s="46"/>
      <c r="CC840" s="46"/>
      <c r="CD840" s="46"/>
    </row>
    <row r="841" spans="8:82" ht="12.75"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  <c r="BY841" s="46"/>
      <c r="BZ841" s="46"/>
      <c r="CA841" s="46"/>
      <c r="CB841" s="46"/>
      <c r="CC841" s="46"/>
      <c r="CD841" s="46"/>
    </row>
    <row r="842" spans="8:82" ht="12.75"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  <c r="BY842" s="46"/>
      <c r="BZ842" s="46"/>
      <c r="CA842" s="46"/>
      <c r="CB842" s="46"/>
      <c r="CC842" s="46"/>
      <c r="CD842" s="46"/>
    </row>
    <row r="843" spans="8:82" ht="12.75"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  <c r="BY843" s="46"/>
      <c r="BZ843" s="46"/>
      <c r="CA843" s="46"/>
      <c r="CB843" s="46"/>
      <c r="CC843" s="46"/>
      <c r="CD843" s="46"/>
    </row>
    <row r="844" spans="8:82" ht="12.75"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  <c r="BY844" s="46"/>
      <c r="BZ844" s="46"/>
      <c r="CA844" s="46"/>
      <c r="CB844" s="46"/>
      <c r="CC844" s="46"/>
      <c r="CD844" s="46"/>
    </row>
    <row r="845" spans="8:82" ht="12.75"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  <c r="BY845" s="46"/>
      <c r="BZ845" s="46"/>
      <c r="CA845" s="46"/>
      <c r="CB845" s="46"/>
      <c r="CC845" s="46"/>
      <c r="CD845" s="46"/>
    </row>
    <row r="846" spans="8:82" ht="12.75"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  <c r="BY846" s="46"/>
      <c r="BZ846" s="46"/>
      <c r="CA846" s="46"/>
      <c r="CB846" s="46"/>
      <c r="CC846" s="46"/>
      <c r="CD846" s="46"/>
    </row>
    <row r="847" spans="8:82" ht="12.75"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  <c r="BW847" s="46"/>
      <c r="BX847" s="46"/>
      <c r="BY847" s="46"/>
      <c r="BZ847" s="46"/>
      <c r="CA847" s="46"/>
      <c r="CB847" s="46"/>
      <c r="CC847" s="46"/>
      <c r="CD847" s="46"/>
    </row>
    <row r="848" spans="8:82" ht="12.75"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  <c r="CB848" s="46"/>
      <c r="CC848" s="46"/>
      <c r="CD848" s="46"/>
    </row>
    <row r="849" spans="8:82" ht="12.75"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  <c r="CB849" s="46"/>
      <c r="CC849" s="46"/>
      <c r="CD849" s="46"/>
    </row>
    <row r="850" spans="8:82" ht="12.75"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  <c r="BY850" s="46"/>
      <c r="BZ850" s="46"/>
      <c r="CA850" s="46"/>
      <c r="CB850" s="46"/>
      <c r="CC850" s="46"/>
      <c r="CD850" s="46"/>
    </row>
    <row r="851" spans="8:82" ht="12.75"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  <c r="BY851" s="46"/>
      <c r="BZ851" s="46"/>
      <c r="CA851" s="46"/>
      <c r="CB851" s="46"/>
      <c r="CC851" s="46"/>
      <c r="CD851" s="46"/>
    </row>
    <row r="852" spans="8:82" ht="12.75"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  <c r="BY852" s="46"/>
      <c r="BZ852" s="46"/>
      <c r="CA852" s="46"/>
      <c r="CB852" s="46"/>
      <c r="CC852" s="46"/>
      <c r="CD852" s="46"/>
    </row>
    <row r="853" spans="8:82" ht="12.75"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  <c r="BY853" s="46"/>
      <c r="BZ853" s="46"/>
      <c r="CA853" s="46"/>
      <c r="CB853" s="46"/>
      <c r="CC853" s="46"/>
      <c r="CD853" s="46"/>
    </row>
    <row r="854" spans="8:82" ht="12.75"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  <c r="CB854" s="46"/>
      <c r="CC854" s="46"/>
      <c r="CD854" s="46"/>
    </row>
    <row r="855" spans="8:82" ht="12.75"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</row>
    <row r="856" spans="8:82" ht="12.75"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  <c r="CB856" s="46"/>
      <c r="CC856" s="46"/>
      <c r="CD856" s="46"/>
    </row>
    <row r="857" spans="8:82" ht="12.75"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  <c r="BY857" s="46"/>
      <c r="BZ857" s="46"/>
      <c r="CA857" s="46"/>
      <c r="CB857" s="46"/>
      <c r="CC857" s="46"/>
      <c r="CD857" s="46"/>
    </row>
    <row r="858" spans="8:82" ht="12.75"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  <c r="BY858" s="46"/>
      <c r="BZ858" s="46"/>
      <c r="CA858" s="46"/>
      <c r="CB858" s="46"/>
      <c r="CC858" s="46"/>
      <c r="CD858" s="46"/>
    </row>
    <row r="859" spans="8:82" ht="12.75"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  <c r="BY859" s="46"/>
      <c r="BZ859" s="46"/>
      <c r="CA859" s="46"/>
      <c r="CB859" s="46"/>
      <c r="CC859" s="46"/>
      <c r="CD859" s="46"/>
    </row>
    <row r="860" spans="8:82" ht="12.75"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  <c r="BY860" s="46"/>
      <c r="BZ860" s="46"/>
      <c r="CA860" s="46"/>
      <c r="CB860" s="46"/>
      <c r="CC860" s="46"/>
      <c r="CD860" s="46"/>
    </row>
    <row r="861" spans="8:82" ht="12.75"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  <c r="BY861" s="46"/>
      <c r="BZ861" s="46"/>
      <c r="CA861" s="46"/>
      <c r="CB861" s="46"/>
      <c r="CC861" s="46"/>
      <c r="CD861" s="46"/>
    </row>
    <row r="862" spans="8:82" ht="12.75"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  <c r="CB862" s="46"/>
      <c r="CC862" s="46"/>
      <c r="CD862" s="46"/>
    </row>
    <row r="863" spans="8:82" ht="12.75"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  <c r="BY863" s="46"/>
      <c r="BZ863" s="46"/>
      <c r="CA863" s="46"/>
      <c r="CB863" s="46"/>
      <c r="CC863" s="46"/>
      <c r="CD863" s="46"/>
    </row>
    <row r="864" spans="8:82" ht="12.75"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  <c r="CB864" s="46"/>
      <c r="CC864" s="46"/>
      <c r="CD864" s="46"/>
    </row>
    <row r="865" spans="8:82" ht="12.75"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  <c r="BY865" s="46"/>
      <c r="BZ865" s="46"/>
      <c r="CA865" s="46"/>
      <c r="CB865" s="46"/>
      <c r="CC865" s="46"/>
      <c r="CD865" s="46"/>
    </row>
    <row r="866" spans="8:82" ht="12.75"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  <c r="BY866" s="46"/>
      <c r="BZ866" s="46"/>
      <c r="CA866" s="46"/>
      <c r="CB866" s="46"/>
      <c r="CC866" s="46"/>
      <c r="CD866" s="46"/>
    </row>
    <row r="867" spans="8:82" ht="12.75"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  <c r="BY867" s="46"/>
      <c r="BZ867" s="46"/>
      <c r="CA867" s="46"/>
      <c r="CB867" s="46"/>
      <c r="CC867" s="46"/>
      <c r="CD867" s="46"/>
    </row>
    <row r="868" spans="8:82" ht="12.75"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  <c r="BY868" s="46"/>
      <c r="BZ868" s="46"/>
      <c r="CA868" s="46"/>
      <c r="CB868" s="46"/>
      <c r="CC868" s="46"/>
      <c r="CD868" s="46"/>
    </row>
    <row r="869" spans="8:82" ht="12.75"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  <c r="BY869" s="46"/>
      <c r="BZ869" s="46"/>
      <c r="CA869" s="46"/>
      <c r="CB869" s="46"/>
      <c r="CC869" s="46"/>
      <c r="CD869" s="46"/>
    </row>
    <row r="870" spans="8:82" ht="12.75"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</row>
    <row r="871" spans="8:82" ht="12.75"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  <c r="BY871" s="46"/>
      <c r="BZ871" s="46"/>
      <c r="CA871" s="46"/>
      <c r="CB871" s="46"/>
      <c r="CC871" s="46"/>
      <c r="CD871" s="46"/>
    </row>
    <row r="872" spans="8:82" ht="12.75"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  <c r="BY872" s="46"/>
      <c r="BZ872" s="46"/>
      <c r="CA872" s="46"/>
      <c r="CB872" s="46"/>
      <c r="CC872" s="46"/>
      <c r="CD872" s="46"/>
    </row>
    <row r="873" spans="8:82" ht="12.75"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  <c r="BY873" s="46"/>
      <c r="BZ873" s="46"/>
      <c r="CA873" s="46"/>
      <c r="CB873" s="46"/>
      <c r="CC873" s="46"/>
      <c r="CD873" s="46"/>
    </row>
    <row r="874" spans="8:82" ht="12.75"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  <c r="BY874" s="46"/>
      <c r="BZ874" s="46"/>
      <c r="CA874" s="46"/>
      <c r="CB874" s="46"/>
      <c r="CC874" s="46"/>
      <c r="CD874" s="46"/>
    </row>
    <row r="875" spans="8:82" ht="12.75"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</row>
    <row r="876" spans="8:82" ht="12.75"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  <c r="CB876" s="46"/>
      <c r="CC876" s="46"/>
      <c r="CD876" s="46"/>
    </row>
    <row r="877" spans="8:82" ht="12.75"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  <c r="BY877" s="46"/>
      <c r="BZ877" s="46"/>
      <c r="CA877" s="46"/>
      <c r="CB877" s="46"/>
      <c r="CC877" s="46"/>
      <c r="CD877" s="46"/>
    </row>
    <row r="878" spans="8:82" ht="12.75"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  <c r="BY878" s="46"/>
      <c r="BZ878" s="46"/>
      <c r="CA878" s="46"/>
      <c r="CB878" s="46"/>
      <c r="CC878" s="46"/>
      <c r="CD878" s="46"/>
    </row>
    <row r="879" spans="8:82" ht="12.75"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  <c r="BW879" s="46"/>
      <c r="BX879" s="46"/>
      <c r="BY879" s="46"/>
      <c r="BZ879" s="46"/>
      <c r="CA879" s="46"/>
      <c r="CB879" s="46"/>
      <c r="CC879" s="46"/>
      <c r="CD879" s="46"/>
    </row>
    <row r="880" spans="8:82" ht="12.75"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  <c r="BW880" s="46"/>
      <c r="BX880" s="46"/>
      <c r="BY880" s="46"/>
      <c r="BZ880" s="46"/>
      <c r="CA880" s="46"/>
      <c r="CB880" s="46"/>
      <c r="CC880" s="46"/>
      <c r="CD880" s="46"/>
    </row>
    <row r="881" spans="8:82" ht="12.75"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  <c r="CB881" s="46"/>
      <c r="CC881" s="46"/>
      <c r="CD881" s="46"/>
    </row>
    <row r="882" spans="8:82" ht="12.75"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  <c r="CB882" s="46"/>
      <c r="CC882" s="46"/>
      <c r="CD882" s="46"/>
    </row>
    <row r="883" spans="8:82" ht="12.75"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  <c r="BW883" s="46"/>
      <c r="BX883" s="46"/>
      <c r="BY883" s="46"/>
      <c r="BZ883" s="46"/>
      <c r="CA883" s="46"/>
      <c r="CB883" s="46"/>
      <c r="CC883" s="46"/>
      <c r="CD883" s="46"/>
    </row>
    <row r="884" spans="8:82" ht="12.75"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/>
      <c r="BW884" s="46"/>
      <c r="BX884" s="46"/>
      <c r="BY884" s="46"/>
      <c r="BZ884" s="46"/>
      <c r="CA884" s="46"/>
      <c r="CB884" s="46"/>
      <c r="CC884" s="46"/>
      <c r="CD884" s="46"/>
    </row>
    <row r="885" spans="8:82" ht="12.75"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  <c r="BW885" s="46"/>
      <c r="BX885" s="46"/>
      <c r="BY885" s="46"/>
      <c r="BZ885" s="46"/>
      <c r="CA885" s="46"/>
      <c r="CB885" s="46"/>
      <c r="CC885" s="46"/>
      <c r="CD885" s="46"/>
    </row>
    <row r="886" spans="8:82" ht="12.75"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  <c r="BW886" s="46"/>
      <c r="BX886" s="46"/>
      <c r="BY886" s="46"/>
      <c r="BZ886" s="46"/>
      <c r="CA886" s="46"/>
      <c r="CB886" s="46"/>
      <c r="CC886" s="46"/>
      <c r="CD886" s="46"/>
    </row>
    <row r="887" spans="8:82" ht="12.75"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  <c r="CB887" s="46"/>
      <c r="CC887" s="46"/>
      <c r="CD887" s="46"/>
    </row>
    <row r="888" spans="8:82" ht="12.75"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/>
      <c r="BX888" s="46"/>
      <c r="BY888" s="46"/>
      <c r="BZ888" s="46"/>
      <c r="CA888" s="46"/>
      <c r="CB888" s="46"/>
      <c r="CC888" s="46"/>
      <c r="CD888" s="46"/>
    </row>
    <row r="889" spans="8:82" ht="12.75"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  <c r="BW889" s="46"/>
      <c r="BX889" s="46"/>
      <c r="BY889" s="46"/>
      <c r="BZ889" s="46"/>
      <c r="CA889" s="46"/>
      <c r="CB889" s="46"/>
      <c r="CC889" s="46"/>
      <c r="CD889" s="46"/>
    </row>
    <row r="890" spans="8:82" ht="12.75"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  <c r="BW890" s="46"/>
      <c r="BX890" s="46"/>
      <c r="BY890" s="46"/>
      <c r="BZ890" s="46"/>
      <c r="CA890" s="46"/>
      <c r="CB890" s="46"/>
      <c r="CC890" s="46"/>
      <c r="CD890" s="46"/>
    </row>
    <row r="891" spans="8:82" ht="12.75"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  <c r="BW891" s="46"/>
      <c r="BX891" s="46"/>
      <c r="BY891" s="46"/>
      <c r="BZ891" s="46"/>
      <c r="CA891" s="46"/>
      <c r="CB891" s="46"/>
      <c r="CC891" s="46"/>
      <c r="CD891" s="46"/>
    </row>
    <row r="892" spans="8:82" ht="12.75"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  <c r="BW892" s="46"/>
      <c r="BX892" s="46"/>
      <c r="BY892" s="46"/>
      <c r="BZ892" s="46"/>
      <c r="CA892" s="46"/>
      <c r="CB892" s="46"/>
      <c r="CC892" s="46"/>
      <c r="CD892" s="46"/>
    </row>
    <row r="893" spans="8:82" ht="12.75"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  <c r="BY893" s="46"/>
      <c r="BZ893" s="46"/>
      <c r="CA893" s="46"/>
      <c r="CB893" s="46"/>
      <c r="CC893" s="46"/>
      <c r="CD893" s="46"/>
    </row>
    <row r="894" spans="8:82" ht="12.75"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  <c r="BW894" s="46"/>
      <c r="BX894" s="46"/>
      <c r="BY894" s="46"/>
      <c r="BZ894" s="46"/>
      <c r="CA894" s="46"/>
      <c r="CB894" s="46"/>
      <c r="CC894" s="46"/>
      <c r="CD894" s="46"/>
    </row>
    <row r="895" spans="8:82" ht="12.75"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  <c r="BW895" s="46"/>
      <c r="BX895" s="46"/>
      <c r="BY895" s="46"/>
      <c r="BZ895" s="46"/>
      <c r="CA895" s="46"/>
      <c r="CB895" s="46"/>
      <c r="CC895" s="46"/>
      <c r="CD895" s="46"/>
    </row>
    <row r="896" spans="8:82" ht="12.75"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/>
      <c r="BV896" s="46"/>
      <c r="BW896" s="46"/>
      <c r="BX896" s="46"/>
      <c r="BY896" s="46"/>
      <c r="BZ896" s="46"/>
      <c r="CA896" s="46"/>
      <c r="CB896" s="46"/>
      <c r="CC896" s="46"/>
      <c r="CD896" s="46"/>
    </row>
    <row r="897" spans="8:82" ht="12.75"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  <c r="BY897" s="46"/>
      <c r="BZ897" s="46"/>
      <c r="CA897" s="46"/>
      <c r="CB897" s="46"/>
      <c r="CC897" s="46"/>
      <c r="CD897" s="46"/>
    </row>
    <row r="898" spans="8:82" ht="12.75"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  <c r="BY898" s="46"/>
      <c r="BZ898" s="46"/>
      <c r="CA898" s="46"/>
      <c r="CB898" s="46"/>
      <c r="CC898" s="46"/>
      <c r="CD898" s="46"/>
    </row>
    <row r="899" spans="8:82" ht="12.75"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  <c r="BY899" s="46"/>
      <c r="BZ899" s="46"/>
      <c r="CA899" s="46"/>
      <c r="CB899" s="46"/>
      <c r="CC899" s="46"/>
      <c r="CD899" s="46"/>
    </row>
    <row r="900" spans="8:82" ht="12.75"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  <c r="BY900" s="46"/>
      <c r="BZ900" s="46"/>
      <c r="CA900" s="46"/>
      <c r="CB900" s="46"/>
      <c r="CC900" s="46"/>
      <c r="CD900" s="46"/>
    </row>
    <row r="901" spans="8:82" ht="12.75"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  <c r="CB901" s="46"/>
      <c r="CC901" s="46"/>
      <c r="CD901" s="46"/>
    </row>
    <row r="902" spans="8:82" ht="12.75"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  <c r="BY902" s="46"/>
      <c r="BZ902" s="46"/>
      <c r="CA902" s="46"/>
      <c r="CB902" s="46"/>
      <c r="CC902" s="46"/>
      <c r="CD902" s="46"/>
    </row>
    <row r="903" spans="8:82" ht="12.75"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  <c r="BW903" s="46"/>
      <c r="BX903" s="46"/>
      <c r="BY903" s="46"/>
      <c r="BZ903" s="46"/>
      <c r="CA903" s="46"/>
      <c r="CB903" s="46"/>
      <c r="CC903" s="46"/>
      <c r="CD903" s="46"/>
    </row>
    <row r="904" spans="8:82" ht="12.75"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  <c r="BW904" s="46"/>
      <c r="BX904" s="46"/>
      <c r="BY904" s="46"/>
      <c r="BZ904" s="46"/>
      <c r="CA904" s="46"/>
      <c r="CB904" s="46"/>
      <c r="CC904" s="46"/>
      <c r="CD904" s="46"/>
    </row>
    <row r="905" spans="8:82" ht="12.75"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  <c r="BW905" s="46"/>
      <c r="BX905" s="46"/>
      <c r="BY905" s="46"/>
      <c r="BZ905" s="46"/>
      <c r="CA905" s="46"/>
      <c r="CB905" s="46"/>
      <c r="CC905" s="46"/>
      <c r="CD905" s="46"/>
    </row>
    <row r="906" spans="8:82" ht="12.75"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  <c r="BW906" s="46"/>
      <c r="BX906" s="46"/>
      <c r="BY906" s="46"/>
      <c r="BZ906" s="46"/>
      <c r="CA906" s="46"/>
      <c r="CB906" s="46"/>
      <c r="CC906" s="46"/>
      <c r="CD906" s="46"/>
    </row>
    <row r="907" spans="8:82" ht="12.75"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  <c r="BY907" s="46"/>
      <c r="BZ907" s="46"/>
      <c r="CA907" s="46"/>
      <c r="CB907" s="46"/>
      <c r="CC907" s="46"/>
      <c r="CD907" s="46"/>
    </row>
    <row r="908" spans="8:82" ht="12.75"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  <c r="BW908" s="46"/>
      <c r="BX908" s="46"/>
      <c r="BY908" s="46"/>
      <c r="BZ908" s="46"/>
      <c r="CA908" s="46"/>
      <c r="CB908" s="46"/>
      <c r="CC908" s="46"/>
      <c r="CD908" s="46"/>
    </row>
    <row r="909" spans="8:82" ht="12.75"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  <c r="BW909" s="46"/>
      <c r="BX909" s="46"/>
      <c r="BY909" s="46"/>
      <c r="BZ909" s="46"/>
      <c r="CA909" s="46"/>
      <c r="CB909" s="46"/>
      <c r="CC909" s="46"/>
      <c r="CD909" s="46"/>
    </row>
    <row r="910" spans="8:82" ht="12.75"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  <c r="BW910" s="46"/>
      <c r="BX910" s="46"/>
      <c r="BY910" s="46"/>
      <c r="BZ910" s="46"/>
      <c r="CA910" s="46"/>
      <c r="CB910" s="46"/>
      <c r="CC910" s="46"/>
      <c r="CD910" s="46"/>
    </row>
    <row r="911" spans="8:82" ht="12.75"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  <c r="BW911" s="46"/>
      <c r="BX911" s="46"/>
      <c r="BY911" s="46"/>
      <c r="BZ911" s="46"/>
      <c r="CA911" s="46"/>
      <c r="CB911" s="46"/>
      <c r="CC911" s="46"/>
      <c r="CD911" s="46"/>
    </row>
    <row r="912" spans="8:82" ht="12.75"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  <c r="BW912" s="46"/>
      <c r="BX912" s="46"/>
      <c r="BY912" s="46"/>
      <c r="BZ912" s="46"/>
      <c r="CA912" s="46"/>
      <c r="CB912" s="46"/>
      <c r="CC912" s="46"/>
      <c r="CD912" s="46"/>
    </row>
    <row r="913" spans="8:82" ht="12.75"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  <c r="BW913" s="46"/>
      <c r="BX913" s="46"/>
      <c r="BY913" s="46"/>
      <c r="BZ913" s="46"/>
      <c r="CA913" s="46"/>
      <c r="CB913" s="46"/>
      <c r="CC913" s="46"/>
      <c r="CD913" s="46"/>
    </row>
    <row r="914" spans="8:82" ht="12.75"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  <c r="CB914" s="46"/>
      <c r="CC914" s="46"/>
      <c r="CD914" s="46"/>
    </row>
    <row r="915" spans="8:82" ht="12.75"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  <c r="BY915" s="46"/>
      <c r="BZ915" s="46"/>
      <c r="CA915" s="46"/>
      <c r="CB915" s="46"/>
      <c r="CC915" s="46"/>
      <c r="CD915" s="46"/>
    </row>
    <row r="916" spans="8:82" ht="12.75"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  <c r="BY916" s="46"/>
      <c r="BZ916" s="46"/>
      <c r="CA916" s="46"/>
      <c r="CB916" s="46"/>
      <c r="CC916" s="46"/>
      <c r="CD916" s="46"/>
    </row>
    <row r="917" spans="8:82" ht="12.75"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  <c r="BW917" s="46"/>
      <c r="BX917" s="46"/>
      <c r="BY917" s="46"/>
      <c r="BZ917" s="46"/>
      <c r="CA917" s="46"/>
      <c r="CB917" s="46"/>
      <c r="CC917" s="46"/>
      <c r="CD917" s="46"/>
    </row>
    <row r="918" spans="8:82" ht="12.75"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  <c r="BW918" s="46"/>
      <c r="BX918" s="46"/>
      <c r="BY918" s="46"/>
      <c r="BZ918" s="46"/>
      <c r="CA918" s="46"/>
      <c r="CB918" s="46"/>
      <c r="CC918" s="46"/>
      <c r="CD918" s="46"/>
    </row>
    <row r="919" spans="8:82" ht="12.75"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  <c r="BY919" s="46"/>
      <c r="BZ919" s="46"/>
      <c r="CA919" s="46"/>
      <c r="CB919" s="46"/>
      <c r="CC919" s="46"/>
      <c r="CD919" s="46"/>
    </row>
    <row r="920" spans="8:82" ht="12.75"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  <c r="BW920" s="46"/>
      <c r="BX920" s="46"/>
      <c r="BY920" s="46"/>
      <c r="BZ920" s="46"/>
      <c r="CA920" s="46"/>
      <c r="CB920" s="46"/>
      <c r="CC920" s="46"/>
      <c r="CD920" s="46"/>
    </row>
    <row r="921" spans="8:82" ht="12.75"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  <c r="BW921" s="46"/>
      <c r="BX921" s="46"/>
      <c r="BY921" s="46"/>
      <c r="BZ921" s="46"/>
      <c r="CA921" s="46"/>
      <c r="CB921" s="46"/>
      <c r="CC921" s="46"/>
      <c r="CD921" s="46"/>
    </row>
    <row r="922" spans="8:82" ht="12.75"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  <c r="BW922" s="46"/>
      <c r="BX922" s="46"/>
      <c r="BY922" s="46"/>
      <c r="BZ922" s="46"/>
      <c r="CA922" s="46"/>
      <c r="CB922" s="46"/>
      <c r="CC922" s="46"/>
      <c r="CD922" s="46"/>
    </row>
    <row r="923" spans="8:82" ht="12.75"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  <c r="BY923" s="46"/>
      <c r="BZ923" s="46"/>
      <c r="CA923" s="46"/>
      <c r="CB923" s="46"/>
      <c r="CC923" s="46"/>
      <c r="CD923" s="46"/>
    </row>
    <row r="924" spans="8:82" ht="12.75"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  <c r="BY924" s="46"/>
      <c r="BZ924" s="46"/>
      <c r="CA924" s="46"/>
      <c r="CB924" s="46"/>
      <c r="CC924" s="46"/>
      <c r="CD924" s="46"/>
    </row>
    <row r="925" spans="8:82" ht="12.75"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  <c r="BY925" s="46"/>
      <c r="BZ925" s="46"/>
      <c r="CA925" s="46"/>
      <c r="CB925" s="46"/>
      <c r="CC925" s="46"/>
      <c r="CD925" s="46"/>
    </row>
    <row r="926" spans="8:82" ht="12.75"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  <c r="BW926" s="46"/>
      <c r="BX926" s="46"/>
      <c r="BY926" s="46"/>
      <c r="BZ926" s="46"/>
      <c r="CA926" s="46"/>
      <c r="CB926" s="46"/>
      <c r="CC926" s="46"/>
      <c r="CD926" s="46"/>
    </row>
    <row r="927" spans="8:82" ht="12.75"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  <c r="BW927" s="46"/>
      <c r="BX927" s="46"/>
      <c r="BY927" s="46"/>
      <c r="BZ927" s="46"/>
      <c r="CA927" s="46"/>
      <c r="CB927" s="46"/>
      <c r="CC927" s="46"/>
      <c r="CD927" s="46"/>
    </row>
    <row r="928" spans="8:82" ht="12.75"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  <c r="BW928" s="46"/>
      <c r="BX928" s="46"/>
      <c r="BY928" s="46"/>
      <c r="BZ928" s="46"/>
      <c r="CA928" s="46"/>
      <c r="CB928" s="46"/>
      <c r="CC928" s="46"/>
      <c r="CD928" s="46"/>
    </row>
    <row r="929" spans="8:82" ht="12.75"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  <c r="BW929" s="46"/>
      <c r="BX929" s="46"/>
      <c r="BY929" s="46"/>
      <c r="BZ929" s="46"/>
      <c r="CA929" s="46"/>
      <c r="CB929" s="46"/>
      <c r="CC929" s="46"/>
      <c r="CD929" s="46"/>
    </row>
    <row r="930" spans="8:82" ht="12.75"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/>
      <c r="BX930" s="46"/>
      <c r="BY930" s="46"/>
      <c r="BZ930" s="46"/>
      <c r="CA930" s="46"/>
      <c r="CB930" s="46"/>
      <c r="CC930" s="46"/>
      <c r="CD930" s="46"/>
    </row>
    <row r="931" spans="8:82" ht="12.75"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  <c r="BY931" s="46"/>
      <c r="BZ931" s="46"/>
      <c r="CA931" s="46"/>
      <c r="CB931" s="46"/>
      <c r="CC931" s="46"/>
      <c r="CD931" s="46"/>
    </row>
    <row r="932" spans="8:82" ht="12.75"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  <c r="BY932" s="46"/>
      <c r="BZ932" s="46"/>
      <c r="CA932" s="46"/>
      <c r="CB932" s="46"/>
      <c r="CC932" s="46"/>
      <c r="CD932" s="46"/>
    </row>
    <row r="933" spans="8:82" ht="12.75"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  <c r="BY933" s="46"/>
      <c r="BZ933" s="46"/>
      <c r="CA933" s="46"/>
      <c r="CB933" s="46"/>
      <c r="CC933" s="46"/>
      <c r="CD933" s="46"/>
    </row>
    <row r="934" spans="8:82" ht="12.75"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  <c r="BY934" s="46"/>
      <c r="BZ934" s="46"/>
      <c r="CA934" s="46"/>
      <c r="CB934" s="46"/>
      <c r="CC934" s="46"/>
      <c r="CD934" s="46"/>
    </row>
    <row r="935" spans="8:82" ht="12.75"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  <c r="BY935" s="46"/>
      <c r="BZ935" s="46"/>
      <c r="CA935" s="46"/>
      <c r="CB935" s="46"/>
      <c r="CC935" s="46"/>
      <c r="CD935" s="46"/>
    </row>
    <row r="936" spans="8:82" ht="12.75"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  <c r="BW936" s="46"/>
      <c r="BX936" s="46"/>
      <c r="BY936" s="46"/>
      <c r="BZ936" s="46"/>
      <c r="CA936" s="46"/>
      <c r="CB936" s="46"/>
      <c r="CC936" s="46"/>
      <c r="CD936" s="46"/>
    </row>
    <row r="937" spans="8:82" ht="12.75"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  <c r="BW937" s="46"/>
      <c r="BX937" s="46"/>
      <c r="BY937" s="46"/>
      <c r="BZ937" s="46"/>
      <c r="CA937" s="46"/>
      <c r="CB937" s="46"/>
      <c r="CC937" s="46"/>
      <c r="CD937" s="46"/>
    </row>
    <row r="938" spans="8:82" ht="12.75"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  <c r="BW938" s="46"/>
      <c r="BX938" s="46"/>
      <c r="BY938" s="46"/>
      <c r="BZ938" s="46"/>
      <c r="CA938" s="46"/>
      <c r="CB938" s="46"/>
      <c r="CC938" s="46"/>
      <c r="CD938" s="46"/>
    </row>
    <row r="939" spans="8:82" ht="12.75"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  <c r="BY939" s="46"/>
      <c r="BZ939" s="46"/>
      <c r="CA939" s="46"/>
      <c r="CB939" s="46"/>
      <c r="CC939" s="46"/>
      <c r="CD939" s="46"/>
    </row>
    <row r="940" spans="8:82" ht="12.75"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  <c r="CB940" s="46"/>
      <c r="CC940" s="46"/>
      <c r="CD940" s="46"/>
    </row>
    <row r="941" spans="8:82" ht="12.75"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  <c r="BY941" s="46"/>
      <c r="BZ941" s="46"/>
      <c r="CA941" s="46"/>
      <c r="CB941" s="46"/>
      <c r="CC941" s="46"/>
      <c r="CD941" s="46"/>
    </row>
    <row r="942" spans="8:82" ht="12.75"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  <c r="CB942" s="46"/>
      <c r="CC942" s="46"/>
      <c r="CD942" s="46"/>
    </row>
    <row r="943" spans="8:82" ht="12.75"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  <c r="CB943" s="46"/>
      <c r="CC943" s="46"/>
      <c r="CD943" s="46"/>
    </row>
    <row r="944" spans="8:82" ht="12.75"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  <c r="BY944" s="46"/>
      <c r="BZ944" s="46"/>
      <c r="CA944" s="46"/>
      <c r="CB944" s="46"/>
      <c r="CC944" s="46"/>
      <c r="CD944" s="46"/>
    </row>
    <row r="945" spans="8:82" ht="12.75"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  <c r="BY945" s="46"/>
      <c r="BZ945" s="46"/>
      <c r="CA945" s="46"/>
      <c r="CB945" s="46"/>
      <c r="CC945" s="46"/>
      <c r="CD945" s="46"/>
    </row>
    <row r="946" spans="8:82" ht="12.75"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  <c r="CB946" s="46"/>
      <c r="CC946" s="46"/>
      <c r="CD946" s="46"/>
    </row>
  </sheetData>
  <sheetProtection/>
  <mergeCells count="49">
    <mergeCell ref="C23:D23"/>
    <mergeCell ref="C10:C11"/>
    <mergeCell ref="D10:D11"/>
    <mergeCell ref="C16:D16"/>
    <mergeCell ref="A22:B22"/>
    <mergeCell ref="A23:B26"/>
    <mergeCell ref="C25:D25"/>
    <mergeCell ref="F2:F3"/>
    <mergeCell ref="F6:F7"/>
    <mergeCell ref="F4:F5"/>
    <mergeCell ref="C26:D26"/>
    <mergeCell ref="A7:B7"/>
    <mergeCell ref="A6:B6"/>
    <mergeCell ref="A10:B10"/>
    <mergeCell ref="E10:E11"/>
    <mergeCell ref="C24:D24"/>
    <mergeCell ref="A16:B16"/>
    <mergeCell ref="F10:F11"/>
    <mergeCell ref="F12:F13"/>
    <mergeCell ref="F14:F15"/>
    <mergeCell ref="F16:F17"/>
    <mergeCell ref="A1:B1"/>
    <mergeCell ref="A8:B8"/>
    <mergeCell ref="F8:F9"/>
    <mergeCell ref="F1:G1"/>
    <mergeCell ref="C4:D4"/>
    <mergeCell ref="C6:D6"/>
    <mergeCell ref="F18:F19"/>
    <mergeCell ref="F28:G33"/>
    <mergeCell ref="F20:G20"/>
    <mergeCell ref="F21:G21"/>
    <mergeCell ref="F24:F25"/>
    <mergeCell ref="F26:G27"/>
    <mergeCell ref="F22:F23"/>
    <mergeCell ref="G24:G25"/>
    <mergeCell ref="G22:G23"/>
    <mergeCell ref="A51:B51"/>
    <mergeCell ref="A48:B48"/>
    <mergeCell ref="A50:B50"/>
    <mergeCell ref="A46:B46"/>
    <mergeCell ref="A47:B47"/>
    <mergeCell ref="A49:B49"/>
    <mergeCell ref="A40:B40"/>
    <mergeCell ref="A31:C39"/>
    <mergeCell ref="C45:D45"/>
    <mergeCell ref="C44:D44"/>
    <mergeCell ref="D40:E40"/>
    <mergeCell ref="C43:D43"/>
    <mergeCell ref="D39:E39"/>
  </mergeCells>
  <dataValidations count="22">
    <dataValidation allowBlank="1" showInputMessage="1" showErrorMessage="1" prompt="Datum doručení dat pro výrobu" sqref="A3"/>
    <dataValidation allowBlank="1" showInputMessage="1" showErrorMessage="1" prompt="Termín dodání od doručení dat do odeslání" sqref="D5"/>
    <dataValidation allowBlank="1" showErrorMessage="1" sqref="A9 D39:E39"/>
    <dataValidation allowBlank="1" showInputMessage="1" showErrorMessage="1" prompt="Požadovaná forma dodání" sqref="D7"/>
    <dataValidation allowBlank="1" showInputMessage="1" showErrorMessage="1" prompt="Objednaný nebo dodaný počet ks" sqref="C3"/>
    <dataValidation allowBlank="1" showInputMessage="1" showErrorMessage="1" prompt="Rozměr 1 ks dílu v ose X v mils" sqref="B12"/>
    <dataValidation allowBlank="1" showInputMessage="1" showErrorMessage="1" prompt="Rozměr 1 ks dílu v ose Y v mils" sqref="B13"/>
    <dataValidation allowBlank="1" showInputMessage="1" showErrorMessage="1" prompt="Celkový počet typů planžet v objednávce, např 5." sqref="B5"/>
    <dataValidation type="decimal" allowBlank="1" showInputMessage="1" showErrorMessage="1" prompt="Rozměr dílu v ose Y v mm ( 5 - 600 )" errorTitle="Zadána nepřípustná  hodnota" error="Rozměr planžety v ose y musí být 5 - 600 mm !" sqref="A12">
      <formula1>5</formula1>
      <formula2>600</formula2>
    </dataValidation>
    <dataValidation type="decimal" allowBlank="1" showInputMessage="1" showErrorMessage="1" prompt="Rozmě dílu v ose X v mm ( 5 - 750 )" errorTitle="Zadána nepřípustná hodnota" error="Rozměr planžety v ose x musí být 5 - 750 mm!" sqref="A13">
      <formula1>5</formula1>
      <formula2>750</formula2>
    </dataValidation>
    <dataValidation allowBlank="1" showInputMessage="1" showErrorMessage="1" prompt="Orientační datum dodání zboží." sqref="B3"/>
    <dataValidation allowBlank="1" showInputMessage="1" showErrorMessage="1" prompt="Název planžety - text na planžetě" sqref="A7:B7"/>
    <dataValidation allowBlank="1" showInputMessage="1" showErrorMessage="1" prompt="Název zákazníka" sqref="A1"/>
    <dataValidation allowBlank="1" showInputMessage="1" showErrorMessage="1" prompt="Pořadové číslo zakázky z celkového počtu objednaných typů planžet. Příklad : 2 znamená druhá zakázka z této objednávky" sqref="A5"/>
    <dataValidation allowBlank="1" showInputMessage="1" sqref="C20"/>
    <dataValidation allowBlank="1" showInputMessage="1" showErrorMessage="1" prompt="Stav mailu o přijetí a expedici zakázky" sqref="J33 G34"/>
    <dataValidation allowBlank="1" showInputMessage="1" showErrorMessage="1" prompt="Stav mailu o zpoždění zakázky" sqref="J34 G35"/>
    <dataValidation allowBlank="1" showInputMessage="1" showErrorMessage="1" sqref="B17:B18 A22:B22 A30:D30 A27:B27 A17:A20 E3:E9 E14:E26"/>
    <dataValidation allowBlank="1" showInputMessage="1" showErrorMessage="1" prompt="Telefon zákazníka" sqref="C1"/>
    <dataValidation allowBlank="1" showInputMessage="1" showErrorMessage="1" prompt="Mimořádná sleva v Kč" sqref="B19"/>
    <dataValidation allowBlank="1" showInputMessage="1" showErrorMessage="1" prompt="Přirážka za práci - délka trvání v minutách" sqref="B20"/>
    <dataValidation allowBlank="1" showInputMessage="1" showErrorMessage="1" prompt="Zákaznická tloušťka 25 um - 3 mm" sqref="D9"/>
  </dataValidations>
  <hyperlinks>
    <hyperlink ref="F28:G31" r:id="rId1" tooltip="Odešle do e-mailu" display="Zde odešlete : Vyplňujte POUZE ! žlutá pole a rozbalovací nabídky nadepsané modře. Pokud nevyplníte vše, dostanete chybné výsledky !!"/>
    <hyperlink ref="F26" r:id="rId2" display="http://www.semach.cz"/>
  </hyperlinks>
  <printOptions horizontalCentered="1" verticalCentered="1"/>
  <pageMargins left="0.7874015748031497" right="0.7874015748031497" top="0.7874015748031497" bottom="0.984251968503937" header="0.3937007874015748" footer="0.3937007874015748"/>
  <pageSetup horizontalDpi="600" verticalDpi="600" orientation="portrait" paperSize="9" r:id="rId5"/>
  <headerFooter alignWithMargins="0">
    <oddHeader>&amp;L&amp;"Arial CE,tučné"Semach&amp;"Arial CE,obyčejné" &amp;"Arial CE,kurzíva"- plošné spoje&amp;Czakázkový a dodací list číslo &amp;"Arial CE,tučné"&amp;14&amp;F&amp;R&amp;"Arial CE,kurzíva"&amp;8vytisknuto &amp;D v &amp;T</oddHeader>
    <oddFooter>&amp;CCeny a parametry  v tomto listu jsou určeny souborem z Excelu. Pod jeho evidenčním číslem jej najdete v archívu zakázek na naší internetové stránce. &amp;"Arial CE,kurzíva"Slouží jako podklad k fakturaci a jako dodací list.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 Jiří</dc:creator>
  <cp:keywords/>
  <dc:description/>
  <cp:lastModifiedBy>Admin</cp:lastModifiedBy>
  <cp:lastPrinted>2012-05-28T12:13:33Z</cp:lastPrinted>
  <dcterms:created xsi:type="dcterms:W3CDTF">2001-02-24T16:21:12Z</dcterms:created>
  <dcterms:modified xsi:type="dcterms:W3CDTF">2023-02-04T19:15:17Z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